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53222"/>
  <mc:AlternateContent xmlns:mc="http://schemas.openxmlformats.org/markup-compatibility/2006">
    <mc:Choice Requires="x15">
      <x15ac:absPath xmlns:x15ac="http://schemas.microsoft.com/office/spreadsheetml/2010/11/ac" url="C:\Users\Johannes\Downloads\"/>
    </mc:Choice>
  </mc:AlternateContent>
  <bookViews>
    <workbookView xWindow="0" yWindow="0" windowWidth="30045" windowHeight="16785"/>
  </bookViews>
  <sheets>
    <sheet name="Readme" sheetId="16" r:id="rId1"/>
    <sheet name="Ermittlung des Prüfdrucks" sheetId="12" r:id="rId2"/>
    <sheet name="HSA-Normalverfahren" sheetId="7" r:id="rId3"/>
    <sheet name="Protokoll HSA-Normalverfahren" sheetId="14" r:id="rId4"/>
    <sheet name="20 Minuten-Test" sheetId="13" r:id="rId5"/>
    <sheet name="Protokoll 20 Minuten-Test" sheetId="17" r:id="rId6"/>
  </sheets>
  <definedNames>
    <definedName name="_xlnm.Print_Area" localSheetId="5">'Protokoll 20 Minuten-Test'!$A$1:$G$152</definedName>
    <definedName name="_xlnm.Print_Area" localSheetId="3">'Protokoll HSA-Normalverfahren'!$A$1:$G$145</definedName>
    <definedName name="_xlnm.Print_Area" localSheetId="0">Readme!$A$1:$X$106</definedName>
    <definedName name="solver_adj" localSheetId="4" hidden="1">'20 Minuten-Test'!$H$59</definedName>
    <definedName name="solver_adj" localSheetId="2" hidden="1">'HSA-Normalverfahren'!#REF!</definedName>
    <definedName name="solver_cvg" localSheetId="4" hidden="1">0.0001</definedName>
    <definedName name="solver_cvg" localSheetId="2" hidden="1">0.0001</definedName>
    <definedName name="solver_drv" localSheetId="4" hidden="1">1</definedName>
    <definedName name="solver_drv" localSheetId="2" hidden="1">1</definedName>
    <definedName name="solver_eng" localSheetId="4" hidden="1">1</definedName>
    <definedName name="solver_eng" localSheetId="2" hidden="1">1</definedName>
    <definedName name="solver_est" localSheetId="4" hidden="1">1</definedName>
    <definedName name="solver_est" localSheetId="2" hidden="1">1</definedName>
    <definedName name="solver_itr" localSheetId="4" hidden="1">2147483647</definedName>
    <definedName name="solver_itr" localSheetId="2" hidden="1">2147483647</definedName>
    <definedName name="solver_lhs1" localSheetId="4" hidden="1">'20 Minuten-Test'!$H$60</definedName>
    <definedName name="solver_lhs1" localSheetId="2" hidden="1">'HSA-Normalverfahren'!$I$85</definedName>
    <definedName name="solver_lhs2" localSheetId="4" hidden="1">'20 Minuten-Test'!$D$74</definedName>
    <definedName name="solver_lhs2" localSheetId="2" hidden="1">'HSA-Normalverfahren'!$E$72</definedName>
    <definedName name="solver_mip" localSheetId="4" hidden="1">2147483647</definedName>
    <definedName name="solver_mip" localSheetId="2" hidden="1">2147483647</definedName>
    <definedName name="solver_mni" localSheetId="4" hidden="1">30</definedName>
    <definedName name="solver_mni" localSheetId="2" hidden="1">30</definedName>
    <definedName name="solver_mrt" localSheetId="4" hidden="1">0.075</definedName>
    <definedName name="solver_mrt" localSheetId="2" hidden="1">0.075</definedName>
    <definedName name="solver_msl" localSheetId="4" hidden="1">2</definedName>
    <definedName name="solver_msl" localSheetId="2" hidden="1">2</definedName>
    <definedName name="solver_neg" localSheetId="4" hidden="1">1</definedName>
    <definedName name="solver_neg" localSheetId="2" hidden="1">1</definedName>
    <definedName name="solver_nod" localSheetId="4" hidden="1">2147483647</definedName>
    <definedName name="solver_nod" localSheetId="2" hidden="1">2147483647</definedName>
    <definedName name="solver_num" localSheetId="4" hidden="1">1</definedName>
    <definedName name="solver_num" localSheetId="2" hidden="1">1</definedName>
    <definedName name="solver_nwt" localSheetId="4" hidden="1">1</definedName>
    <definedName name="solver_nwt" localSheetId="2" hidden="1">1</definedName>
    <definedName name="solver_opt" localSheetId="4" hidden="1">'20 Minuten-Test'!$H$105</definedName>
    <definedName name="solver_opt" localSheetId="2" hidden="1">'HSA-Normalverfahren'!$I$105</definedName>
    <definedName name="solver_pre" localSheetId="4" hidden="1">0.00001</definedName>
    <definedName name="solver_pre" localSheetId="2" hidden="1">0.00001</definedName>
    <definedName name="solver_rbv" localSheetId="4" hidden="1">1</definedName>
    <definedName name="solver_rbv" localSheetId="2" hidden="1">1</definedName>
    <definedName name="solver_rel1" localSheetId="4" hidden="1">2</definedName>
    <definedName name="solver_rel1" localSheetId="2" hidden="1">2</definedName>
    <definedName name="solver_rel2" localSheetId="4" hidden="1">2</definedName>
    <definedName name="solver_rel2" localSheetId="2" hidden="1">2</definedName>
    <definedName name="solver_rhs1" localSheetId="4" hidden="1">'20 Minuten-Test'!#REF!</definedName>
    <definedName name="solver_rhs1" localSheetId="2" hidden="1">'HSA-Normalverfahren'!$I$20</definedName>
    <definedName name="solver_rhs2" localSheetId="4" hidden="1">'20 Minuten-Test'!$H$104</definedName>
    <definedName name="solver_rhs2" localSheetId="2" hidden="1">'HSA-Normalverfahren'!$I$104</definedName>
    <definedName name="solver_rlx" localSheetId="4" hidden="1">2</definedName>
    <definedName name="solver_rlx" localSheetId="2" hidden="1">2</definedName>
    <definedName name="solver_rsd" localSheetId="4" hidden="1">0</definedName>
    <definedName name="solver_rsd" localSheetId="2" hidden="1">0</definedName>
    <definedName name="solver_scl" localSheetId="4" hidden="1">1</definedName>
    <definedName name="solver_scl" localSheetId="2" hidden="1">1</definedName>
    <definedName name="solver_sho" localSheetId="4" hidden="1">2</definedName>
    <definedName name="solver_sho" localSheetId="2" hidden="1">2</definedName>
    <definedName name="solver_ssz" localSheetId="4" hidden="1">100</definedName>
    <definedName name="solver_ssz" localSheetId="2" hidden="1">100</definedName>
    <definedName name="solver_tim" localSheetId="4" hidden="1">2147483647</definedName>
    <definedName name="solver_tim" localSheetId="2" hidden="1">2147483647</definedName>
    <definedName name="solver_tol" localSheetId="4" hidden="1">0.01</definedName>
    <definedName name="solver_tol" localSheetId="2" hidden="1">0.01</definedName>
    <definedName name="solver_typ" localSheetId="4" hidden="1">1</definedName>
    <definedName name="solver_typ" localSheetId="2" hidden="1">1</definedName>
    <definedName name="solver_val" localSheetId="4" hidden="1">0</definedName>
    <definedName name="solver_val" localSheetId="2" hidden="1">0</definedName>
    <definedName name="solver_ver" localSheetId="4" hidden="1">3</definedName>
    <definedName name="solver_ver" localSheetId="2" hidden="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1" i="7" l="1"/>
  <c r="I21" i="7" l="1"/>
  <c r="E18" i="7" l="1"/>
  <c r="C61" i="14" l="1"/>
  <c r="C60" i="14"/>
  <c r="C54" i="14"/>
  <c r="C52" i="14"/>
  <c r="C51" i="14"/>
  <c r="C47" i="14"/>
  <c r="C45" i="14"/>
  <c r="C44" i="14"/>
  <c r="C22" i="14"/>
  <c r="C23" i="14"/>
  <c r="C24" i="14"/>
  <c r="H13" i="7"/>
  <c r="C62" i="14" l="1"/>
  <c r="C44" i="17"/>
  <c r="G27" i="17"/>
  <c r="F27" i="17"/>
  <c r="E27" i="17"/>
  <c r="E26" i="17"/>
  <c r="C37" i="17"/>
  <c r="H23" i="13"/>
  <c r="C37" i="14" l="1"/>
  <c r="I31" i="7"/>
  <c r="C43" i="14" s="1"/>
  <c r="D60" i="13" l="1"/>
  <c r="D71" i="13"/>
  <c r="D49" i="13"/>
  <c r="D27" i="13"/>
  <c r="D38" i="13"/>
  <c r="D19" i="12"/>
  <c r="E51" i="7" l="1"/>
  <c r="E62" i="7"/>
  <c r="E40" i="7"/>
  <c r="E29" i="7"/>
  <c r="E58" i="7"/>
  <c r="E69" i="7"/>
  <c r="E47" i="7"/>
  <c r="E25" i="7"/>
  <c r="E36" i="7"/>
  <c r="E66" i="7"/>
  <c r="E64" i="7"/>
  <c r="E42" i="7"/>
  <c r="E31" i="7"/>
  <c r="E53" i="7"/>
  <c r="E20" i="7"/>
  <c r="G11" i="7" l="1"/>
  <c r="E34" i="14" s="1"/>
  <c r="E70" i="7"/>
  <c r="C50" i="17"/>
  <c r="C49" i="17"/>
  <c r="G32" i="17"/>
  <c r="F32" i="17"/>
  <c r="E32" i="17"/>
  <c r="G31" i="17"/>
  <c r="F31" i="17"/>
  <c r="E31" i="17"/>
  <c r="D31" i="17"/>
  <c r="G30" i="17"/>
  <c r="F30" i="17"/>
  <c r="E30" i="17"/>
  <c r="D30" i="17"/>
  <c r="G29" i="17"/>
  <c r="F29" i="17"/>
  <c r="E29" i="17"/>
  <c r="D29" i="17"/>
  <c r="G28" i="17"/>
  <c r="F28" i="17"/>
  <c r="E28" i="17"/>
  <c r="D28" i="17"/>
  <c r="D27" i="17"/>
  <c r="G26" i="17"/>
  <c r="F26" i="17"/>
  <c r="D26" i="17"/>
  <c r="C26" i="17"/>
  <c r="C31" i="17"/>
  <c r="C29" i="17"/>
  <c r="C28" i="17"/>
  <c r="C27" i="17"/>
  <c r="C24" i="17"/>
  <c r="C23" i="17"/>
  <c r="E22" i="17"/>
  <c r="C22" i="17"/>
  <c r="E21" i="17"/>
  <c r="C51" i="17" l="1"/>
  <c r="E49" i="17" s="1"/>
  <c r="C25" i="17"/>
  <c r="D15" i="13"/>
  <c r="E13" i="7"/>
  <c r="C54" i="17" l="1"/>
  <c r="C52" i="17"/>
  <c r="G26" i="14"/>
  <c r="F26" i="14"/>
  <c r="E26" i="14"/>
  <c r="D26" i="14"/>
  <c r="C26" i="14"/>
  <c r="E21" i="14"/>
  <c r="E22" i="14"/>
  <c r="D32" i="14"/>
  <c r="G31" i="14"/>
  <c r="F31" i="14"/>
  <c r="E31" i="14"/>
  <c r="D31" i="14"/>
  <c r="G30" i="14"/>
  <c r="F30" i="14"/>
  <c r="G29" i="14"/>
  <c r="F29" i="14"/>
  <c r="E29" i="14"/>
  <c r="D29" i="14"/>
  <c r="G28" i="14"/>
  <c r="F28" i="14"/>
  <c r="E28" i="14"/>
  <c r="D28" i="14"/>
  <c r="F27" i="14"/>
  <c r="G27" i="14"/>
  <c r="E27" i="14"/>
  <c r="D27" i="14"/>
  <c r="C31" i="14"/>
  <c r="C29" i="14"/>
  <c r="C28" i="14"/>
  <c r="C27" i="14"/>
  <c r="C25" i="14" l="1"/>
  <c r="C35" i="14" l="1"/>
  <c r="C35" i="17"/>
  <c r="H26" i="13" l="1"/>
  <c r="H27" i="13" s="1"/>
  <c r="D68" i="13"/>
  <c r="D66" i="13"/>
  <c r="D64" i="13"/>
  <c r="D63" i="13"/>
  <c r="D67" i="13" s="1"/>
  <c r="D55" i="13"/>
  <c r="D53" i="13"/>
  <c r="D52" i="13"/>
  <c r="D56" i="13" s="1"/>
  <c r="D57" i="13" s="1"/>
  <c r="D44" i="13"/>
  <c r="D42" i="13"/>
  <c r="D41" i="13"/>
  <c r="D45" i="13" s="1"/>
  <c r="D46" i="13" s="1"/>
  <c r="D33" i="13"/>
  <c r="D31" i="13"/>
  <c r="D30" i="13"/>
  <c r="D34" i="13" s="1"/>
  <c r="D35" i="13" s="1"/>
  <c r="D22" i="13"/>
  <c r="C32" i="17" s="1"/>
  <c r="D20" i="13"/>
  <c r="D19" i="13"/>
  <c r="C30" i="17" s="1"/>
  <c r="D16" i="13"/>
  <c r="D20" i="12"/>
  <c r="D72" i="13" l="1"/>
  <c r="C33" i="17" s="1"/>
  <c r="F13" i="13"/>
  <c r="E34" i="17" s="1"/>
  <c r="D32" i="17"/>
  <c r="C36" i="14"/>
  <c r="C36" i="17"/>
  <c r="D69" i="13"/>
  <c r="D47" i="13"/>
  <c r="D58" i="13"/>
  <c r="D23" i="13"/>
  <c r="D24" i="13" s="1"/>
  <c r="D36" i="13"/>
  <c r="I26" i="7"/>
  <c r="C53" i="14" s="1"/>
  <c r="I19" i="7"/>
  <c r="C46" i="14" s="1"/>
  <c r="E14" i="7"/>
  <c r="D25" i="13" l="1"/>
  <c r="E61" i="7"/>
  <c r="E65" i="7" s="1"/>
  <c r="F32" i="14"/>
  <c r="E50" i="7"/>
  <c r="E32" i="14"/>
  <c r="E39" i="7"/>
  <c r="E28" i="7"/>
  <c r="C32" i="14"/>
  <c r="H15" i="13" l="1"/>
  <c r="E54" i="7"/>
  <c r="E55" i="7" s="1"/>
  <c r="E43" i="7"/>
  <c r="E44" i="7" s="1"/>
  <c r="E45" i="7" s="1"/>
  <c r="E30" i="14"/>
  <c r="E32" i="7"/>
  <c r="E33" i="7"/>
  <c r="D30" i="14"/>
  <c r="G32" i="14"/>
  <c r="E56" i="7"/>
  <c r="H16" i="13" l="1"/>
  <c r="C42" i="17"/>
  <c r="E34" i="7"/>
  <c r="C33" i="14"/>
  <c r="E67" i="7"/>
  <c r="E17" i="7"/>
  <c r="I29" i="7" l="1"/>
  <c r="I28" i="7" s="1"/>
  <c r="C55" i="14" s="1"/>
  <c r="I22" i="7"/>
  <c r="C48" i="14" s="1"/>
  <c r="H18" i="13"/>
  <c r="C45" i="17" s="1"/>
  <c r="C43" i="17"/>
  <c r="I23" i="7"/>
  <c r="C49" i="14" s="1"/>
  <c r="I30" i="7"/>
  <c r="C56" i="14" s="1"/>
  <c r="C30" i="14"/>
  <c r="E21" i="7"/>
  <c r="E22" i="7" s="1"/>
  <c r="L24" i="7" l="1"/>
  <c r="L17" i="7"/>
  <c r="E23" i="7"/>
  <c r="K33" i="7" l="1"/>
  <c r="E43" i="14" s="1"/>
  <c r="I36" i="7"/>
  <c r="C63" i="14" s="1"/>
  <c r="I37" i="7" l="1"/>
  <c r="I39" i="7" s="1"/>
  <c r="H40" i="7" l="1"/>
  <c r="E60" i="14" s="1"/>
  <c r="C65" i="14"/>
</calcChain>
</file>

<file path=xl/sharedStrings.xml><?xml version="1.0" encoding="utf-8"?>
<sst xmlns="http://schemas.openxmlformats.org/spreadsheetml/2006/main" count="504" uniqueCount="136">
  <si>
    <r>
      <t>p</t>
    </r>
    <r>
      <rPr>
        <vertAlign val="subscript"/>
        <sz val="11"/>
        <color theme="1"/>
        <rFont val="Calibri"/>
        <family val="2"/>
        <scheme val="minor"/>
      </rPr>
      <t>hyd</t>
    </r>
  </si>
  <si>
    <t>m</t>
  </si>
  <si>
    <t>bar (rel.)</t>
  </si>
  <si>
    <t>mm</t>
  </si>
  <si>
    <t>m³</t>
  </si>
  <si>
    <t>%</t>
  </si>
  <si>
    <t>l</t>
  </si>
  <si>
    <t>m²</t>
  </si>
  <si>
    <t>ml/min</t>
  </si>
  <si>
    <t>Einheit</t>
  </si>
  <si>
    <t>bar</t>
  </si>
  <si>
    <t>N/mm²</t>
  </si>
  <si>
    <t>-</t>
  </si>
  <si>
    <t>Emodul Material</t>
  </si>
  <si>
    <t>Material</t>
  </si>
  <si>
    <t>Leckagegröße</t>
  </si>
  <si>
    <t>SDR</t>
  </si>
  <si>
    <t>Rohraußendurchmesser</t>
  </si>
  <si>
    <t>Wert</t>
  </si>
  <si>
    <t>ml</t>
  </si>
  <si>
    <t>Gesamtrohrvolumen</t>
  </si>
  <si>
    <t>Leckagevolumen</t>
  </si>
  <si>
    <t>Eingabe der Leitungsdaten</t>
  </si>
  <si>
    <t>Position</t>
  </si>
  <si>
    <t>maximale vertikale Höhe der Druckleitung über dem Prüfort</t>
  </si>
  <si>
    <t>Rohrabschnitt 1</t>
  </si>
  <si>
    <t>Rohrabschnitt 2</t>
  </si>
  <si>
    <t>Rohrabschnitt 3</t>
  </si>
  <si>
    <t>Rohrabschnitt 4</t>
  </si>
  <si>
    <t>Rohrabschnitt 5</t>
  </si>
  <si>
    <t>Druck vor Druckabfall</t>
  </si>
  <si>
    <t>Druck nach Druckabfall</t>
  </si>
  <si>
    <t>Druckdifferenz</t>
  </si>
  <si>
    <t>Druck vor Druckaufbau</t>
  </si>
  <si>
    <t>Druck nach Druckaufbau</t>
  </si>
  <si>
    <t>Eingabe der Hauptprüfung</t>
  </si>
  <si>
    <t>zulässiger Druckabfall</t>
  </si>
  <si>
    <t>zulässiger Druck am Ende der Hauptprüfung</t>
  </si>
  <si>
    <t>Druckprüfung bestanden?</t>
  </si>
  <si>
    <t>Höchster Systembetriebsdruck am Prüfort</t>
  </si>
  <si>
    <t>Maximaler Prüfdruck am Prüfort</t>
  </si>
  <si>
    <t>Minimaler Prüfdruck am Prüfort</t>
  </si>
  <si>
    <t>Maximale vertikale Höhe der Druckleitung zwischen absolutem Tiefpunkt und Prüfort</t>
  </si>
  <si>
    <t>Maximale vertikale Höhe der Druckleitung über dem Prüfort</t>
  </si>
  <si>
    <t>Seedruckleitung?</t>
  </si>
  <si>
    <t>Wasservolumen</t>
  </si>
  <si>
    <t>Druckablass</t>
  </si>
  <si>
    <t>Druckaufbau</t>
  </si>
  <si>
    <t>Druck zu Beginn des 20-Min Tests</t>
  </si>
  <si>
    <t>Druck am Ende des 20-Min Tests</t>
  </si>
  <si>
    <t>Nachpumpvolumen</t>
  </si>
  <si>
    <t>Gesamtleckagevolumen</t>
  </si>
  <si>
    <t>l/h</t>
  </si>
  <si>
    <t>Druck am Ende der Hauptprüfung</t>
  </si>
  <si>
    <t>Zulässiges Wasservolumen für Druckaufbau</t>
  </si>
  <si>
    <t>Zulässiges Wasservolumen für Druckablass</t>
  </si>
  <si>
    <t>Luftanteil aus Druckablass</t>
  </si>
  <si>
    <t>Luftanteil aus Druckaufbau</t>
  </si>
  <si>
    <r>
      <t xml:space="preserve">Schematischer Druckverlauf nach dem </t>
    </r>
    <r>
      <rPr>
        <b/>
        <sz val="16"/>
        <color theme="1"/>
        <rFont val="Calibri"/>
        <family val="2"/>
        <scheme val="minor"/>
      </rPr>
      <t>HSA-Normalverfahren</t>
    </r>
  </si>
  <si>
    <t>Dichtheitsprüfung von Abwasserdruckleitungen nach dem HSA-Normalverfahren</t>
  </si>
  <si>
    <t>Rohrinnendurchmesser (ohne Berücksichtigung ZM-Auskleidung)</t>
  </si>
  <si>
    <t>Rohrinnenvolumen (ohne Berücksichtigung ZM-Auskleidung)</t>
  </si>
  <si>
    <t>Wandfläche (ohne Berücksichtigung ZM-Auskleidung)</t>
  </si>
  <si>
    <t>Asbestzement im Prüfabschnitt?</t>
  </si>
  <si>
    <t>Angaben zum Projekt</t>
  </si>
  <si>
    <t>Datum der Prüfung:</t>
  </si>
  <si>
    <t>Prüfabschnitt:</t>
  </si>
  <si>
    <t>Ansprechpartner:</t>
  </si>
  <si>
    <t>PLZ / Ort:</t>
  </si>
  <si>
    <t>Straße:</t>
  </si>
  <si>
    <t>Betreiber:</t>
  </si>
  <si>
    <t>Leitungsparameter</t>
  </si>
  <si>
    <t>Anzahl Rohrabschnitte</t>
  </si>
  <si>
    <t>Abschnitt</t>
  </si>
  <si>
    <t>Wandstärke (ohne ZM-Auskleidung)</t>
  </si>
  <si>
    <t>Hauptprüfung</t>
  </si>
  <si>
    <t>Bewertung der Dichtheitsprüfung</t>
  </si>
  <si>
    <t>Bitte Druckverlauf einfügen</t>
  </si>
  <si>
    <t>Seite 1</t>
  </si>
  <si>
    <t>Seite 2</t>
  </si>
  <si>
    <t>Druckverlauf des HSA-Normalverfahrens</t>
  </si>
  <si>
    <t>Firma/Stempel</t>
  </si>
  <si>
    <t>Unterschrift Prüfer</t>
  </si>
  <si>
    <t>Druckabfallprüfung</t>
  </si>
  <si>
    <t>[m]</t>
  </si>
  <si>
    <t>[bar] (rel.)</t>
  </si>
  <si>
    <t>[mm]</t>
  </si>
  <si>
    <t>[m³]</t>
  </si>
  <si>
    <t>Max. vertikale Höhe der DL über dem Prüfort</t>
  </si>
  <si>
    <t>Max. vertikale Höhe der DL zw. abs. Tiefpunkt und Prüfort</t>
  </si>
  <si>
    <t>Prüfdruck gewählt</t>
  </si>
  <si>
    <t>Prüfdruck max.</t>
  </si>
  <si>
    <t>Prüfdruck min.</t>
  </si>
  <si>
    <t>[l]</t>
  </si>
  <si>
    <t>[bar]</t>
  </si>
  <si>
    <t>[%]</t>
  </si>
  <si>
    <t>[min]</t>
  </si>
  <si>
    <t>Dauer Vorprüfung</t>
  </si>
  <si>
    <t>Außendurchmesser</t>
  </si>
  <si>
    <t>Wandstärke</t>
  </si>
  <si>
    <t>Innendurchmesser</t>
  </si>
  <si>
    <t>Abschnittslänge</t>
  </si>
  <si>
    <t>Abschnittsvolumen</t>
  </si>
  <si>
    <t>Gesamtleitungsvolumen</t>
  </si>
  <si>
    <t>Zulässiges Wasservolumen</t>
  </si>
  <si>
    <t>Luftanteil</t>
  </si>
  <si>
    <t>Druck zu Beginn der Hauptprüfung</t>
  </si>
  <si>
    <t>Druckabfall IST</t>
  </si>
  <si>
    <t>Zulässiger Druckabfall</t>
  </si>
  <si>
    <t>Dichtheitsprüfung von Abwasserdruckleitungen nach dem 20-Min Test</t>
  </si>
  <si>
    <t>Druckanstieg IST</t>
  </si>
  <si>
    <t>Druckverlauf des 20-Min Tests</t>
  </si>
  <si>
    <t>* Dieses Protokoll ist nur gültig in Zusammenhang mit dem Graphen des Druckverlaufs</t>
  </si>
  <si>
    <t>Startdruck der Hauptprüfung (Prüfdruck)</t>
  </si>
  <si>
    <t>Eingabe der Druckabfallprüfung</t>
  </si>
  <si>
    <t>Angestrebter Prüfdruck</t>
  </si>
  <si>
    <t>Maximal zulässiger Luftanteil bei angestrebtem PD</t>
  </si>
  <si>
    <t>Gewählter Prüfdruck</t>
  </si>
  <si>
    <t>Druckanstieg mindestens 0,15</t>
  </si>
  <si>
    <t>Nein</t>
  </si>
  <si>
    <t>Gewählter Prüdruck am Prüfort</t>
  </si>
  <si>
    <t>Gewählter Prüfdruck am Prüfort</t>
  </si>
  <si>
    <t>Summe Nachpumpvolumen (SOLL):</t>
  </si>
  <si>
    <t>2-Minütiges Nachpumpvolumen (SOLL):</t>
  </si>
  <si>
    <t>Summe Nachpumpvolumen (IST):</t>
  </si>
  <si>
    <t>Summenabgleich (SOLL)-(IST) in 20 Minuten</t>
  </si>
  <si>
    <t>[ml]</t>
  </si>
  <si>
    <t>Leitungslänge</t>
  </si>
  <si>
    <r>
      <t xml:space="preserve">Schematischer Druckverlauf nach dem </t>
    </r>
    <r>
      <rPr>
        <b/>
        <sz val="16"/>
        <color theme="1"/>
        <rFont val="Calibri"/>
        <family val="2"/>
        <scheme val="minor"/>
      </rPr>
      <t>20 Minuten-Test</t>
    </r>
  </si>
  <si>
    <t>Höchster Betriebsdruck am Prüfort</t>
  </si>
  <si>
    <r>
      <t>Anmerkungen</t>
    </r>
    <r>
      <rPr>
        <b/>
        <sz val="11"/>
        <color theme="1"/>
        <rFont val="Calibri"/>
        <family val="2"/>
        <scheme val="minor"/>
      </rPr>
      <t>:</t>
    </r>
    <r>
      <rPr>
        <sz val="11"/>
        <color theme="1"/>
        <rFont val="Calibri"/>
        <family val="2"/>
        <scheme val="minor"/>
      </rPr>
      <t xml:space="preserve"> </t>
    </r>
  </si>
  <si>
    <t>Druckaufbau nicht möglich</t>
  </si>
  <si>
    <t>Anmerkungen:</t>
  </si>
  <si>
    <r>
      <rPr>
        <sz val="10.5"/>
        <color theme="1"/>
        <rFont val="Calibri"/>
        <family val="2"/>
        <scheme val="minor"/>
      </rPr>
      <t xml:space="preserve">Dieses Excel-Tool ist die Begleitdatei für die Prüfung auf Dichtheit von in Betrieb befindlichen Abwasserdruckleitungen durch das HSA-Normalverfahren. Auch der 20 Minuten-Test wird hier behandelt. Beide Verfahren sind für in Betrieb befindliche Abwasserdruckleitungen aller Materialien bis zu einem Nenndurchmesser von 500 mm geeignet. Der maximal mögliche Prüfabschnitt beträgt 4.000 m. Zusätzlich ist das Volumen für eine Prüfung ab einem Innendurchmesser von 220 mm auf maximal 140 m³ pro Prüfabschnitt zu begrenzen.
Der 20 Minuten-Test stellt höhere Anforderungen an die Luftfreiheit, als das HSA-Normalverfahren. Eine Prüfung mittels HSA-Normalverfahren wird – soweit möglich – empfohlen.
Im ersten Reiter „Ermittlung des Prüfdrucks“ erfolgt die Festlegung des Prüfdrucks. In Rücksprache mit dem Betreiber kann ein Wert zwischen minimalem und maximalem Prüfdruck festgelegt werden. Dieser gilt für beide Prüfverfahren. Der „Prüfort“ ist der Ort, an dem das Prüfgerät angeschlossen wird.
</t>
    </r>
    <r>
      <rPr>
        <b/>
        <sz val="10.5"/>
        <color theme="1"/>
        <rFont val="Calibri"/>
        <family val="2"/>
        <scheme val="minor"/>
      </rPr>
      <t xml:space="preserve">
Nutzung des Excel-Tools für das HSA-Normalverfahren</t>
    </r>
    <r>
      <rPr>
        <sz val="10.5"/>
        <color theme="1"/>
        <rFont val="Calibri"/>
        <family val="2"/>
        <scheme val="minor"/>
      </rPr>
      <t xml:space="preserve">
Für das HSA-Normalverfahren sind im nachfolgenden Reiter "HSA-Normalverfahren" die Daten des Prüfabschnitts einzugeben. Es können bis zu fünf unterschiedliche Materialien/Durchmesser auf einmal geprüft werden. Werden weniger als fünf Abschnitte geprüft, so ist das Eingabefeld "Leitungslänge" der nicht benötigten Prüfabschnitte auf „0“ zu setzen.
Über die Druckabfallprüfung und den anschließenden Druckaufbau wird der vorhandene Luftanteil und somit die ausreichende Luftfreiheit bestimmt.
Nachfolgend errechnet sich der zulässige Druckabfall in der einstündigen Hauptprüfung.
Liegt der vorhandene Druckabfall unter dem zulässigen Druckabfall in der Hauptprüfung, so ist die Druckleitung nach dem HSA-Normalverfahren als dicht zu bewerten.
Das Prüfprotokoll wird im nachfolgenden Reiter auf Grundlage der Eingabedaten automatisiert erstellt. In Verbindung mit dem grafisch dargestellten Druckverlauf der Druckprüfung gilt dieses Prüfprotokoll als Nachweis für die Dichtheit gegenüber dem zuständigen Wasserwirtschaftsamt.
</t>
    </r>
    <r>
      <rPr>
        <b/>
        <sz val="10.5"/>
        <color theme="1"/>
        <rFont val="Calibri"/>
        <family val="2"/>
        <scheme val="minor"/>
      </rPr>
      <t>Nutzung des Excel-Tools für den 20 Minuten-Test</t>
    </r>
    <r>
      <rPr>
        <sz val="10.5"/>
        <color theme="1"/>
        <rFont val="Calibri"/>
        <family val="2"/>
        <scheme val="minor"/>
      </rPr>
      <t xml:space="preserve">
Für die Durchführung des 20 Minuten-Tests müssen im Reiter "20 Minuten-Test" die Prüfabschnittsparameter analog des HSA-Normalverfahrens eingegeben werden (s.o.). Im Anschluss wird das für das Prüfverfahren benötigte Nachpumpvolumen (SOLL) errechnet. Das tatsächlich eingebrachte Nachpumpvolumen (IST) ist in das ein Eingabefeld einzutragen. 
Eine Vorprüfung kann im 20 Minuten-Test optional durchgeführt werden. Alle zwei Minuten wird dann das errechnete Nachpumpvolumen der Druckleitung zugegeben. Der erste Nachpumpvorgang erfolgt nach zwei Minuten. Der Druck am Ende der Druckprüfung (nach 20 Minuten) muss ebenfalls in das Eingabefeld eingetragen werden. Ist ein Druckanstieg von mindestens 0,15 bar zu verzeichnen, so kann für den Prüfabschnitt die Dichtheit angenommen werden.
Im nachfolgenden Reiter wird das Prüfprotokoll für den 20 Minuten-Test automatisiert erstellt. 
Nachfolgend ist der schematische Druckverlauf der beiden Prüfverfahren, sowie eine Kurzbeschreibung angehängt:</t>
    </r>
  </si>
  <si>
    <r>
      <rPr>
        <b/>
        <sz val="10.5"/>
        <color theme="1"/>
        <rFont val="Calibri"/>
        <family val="2"/>
        <scheme val="minor"/>
      </rPr>
      <t>Kurzbeschreibung des HSA-Normalverfahrens</t>
    </r>
    <r>
      <rPr>
        <sz val="10.5"/>
        <color theme="1"/>
        <rFont val="Calibri"/>
        <family val="2"/>
        <scheme val="minor"/>
      </rPr>
      <t xml:space="preserve">
Für die Durchführung der Druckprüfungen nach dem HSA-Normalverfahren sind an technischer Ausstattung grundsätzlich ein digitaler Drucklogger, eine Prüfpumpe für den Druckaufbau sowie Wasserzähler notwendig. Für kleine Druckleitungen sollte für die Messung der geringen Wasservolumina im Druckabfalltest auf einen Messbecher zurückgegriffen werden.  Für eine Prüfung nach dem HSA-Normalverfahren muss eine Druckleitung für mindestens 1,5 h bis 2 h außer Betrieb genommen werden. Für den Druckaufbau muss die Druckleitung am Ende verschließbar sein. Im Pumpwerk muss ebenfalls eine Verschließbarkeit, sowie ein Zugang zur Druckleitung mittels GEKA oder C-Anschluss für die Prüfgeräte gegeben sein. Eine Rückschlagklappe kann nicht als Absperrorgan herangezogen werden. Ferner ist Brauch- oder Trinkwasser für den Druckaufbau und ggfs. Strom für die Prüfgeräte vorzuhalten.
Da in einer Druckleitung nur ein begrenzter Luftanteil für die Prüfung vorhanden sein darf, spielt der Austrag von Luft eine entscheidende Rolle für die Prüfbarkeit. Der Austrag dieser Gase kann durch Spülen (Trink-, Brauch oder Abwasser) oder Molchen erfolgen.
Nachdem die Leitung somit vorbereitet ist, beginnt der erste von drei Teilen der Prüfung nach dem HSA-Normalverfahren. Diese sind: Vorprüfung, Druckabfallprüfung und Hauptprüfung.
Der </t>
    </r>
    <r>
      <rPr>
        <b/>
        <sz val="10.5"/>
        <color theme="1"/>
        <rFont val="Calibri"/>
        <family val="2"/>
        <scheme val="minor"/>
      </rPr>
      <t>Prüfdruck</t>
    </r>
    <r>
      <rPr>
        <sz val="10.5"/>
        <color theme="1"/>
        <rFont val="Calibri"/>
        <family val="2"/>
        <scheme val="minor"/>
      </rPr>
      <t xml:space="preserve"> ergibt sich aus dem Maximum nachfolgender Faktoren: Betriebsdruck am Prüfort, mindestens 3 bar am Tiefpunkt der Leitung, sowie mindestens 1 bar am Hochpunkt. Für Seedruckleitungen und Druckleitungen aus Asbestzement gelten Sonderregelungen, welche im Excel-Tool berücksichtigt werden. Um eine Prüfung auch bei höheren Luftanteilen zu ermöglichen, kann ggf. in Abstimmung mit dem Leitungsbetreiber eine Erhöhung des regulären Prüfdrucks um maximal 3 bar erfolgen.
In der </t>
    </r>
    <r>
      <rPr>
        <b/>
        <sz val="10.5"/>
        <color theme="1"/>
        <rFont val="Calibri"/>
        <family val="2"/>
        <scheme val="minor"/>
      </rPr>
      <t xml:space="preserve">Vorprüfung, mit der Einflüsse </t>
    </r>
    <r>
      <rPr>
        <sz val="10.5"/>
        <color theme="1"/>
        <rFont val="Calibri"/>
        <family val="2"/>
        <scheme val="minor"/>
      </rPr>
      <t xml:space="preserve">des Leitungsmaterials auf das Ergebnis der Hauptprüfung reduziert werden sollen, wird der Prüfdruck zuzüglich 0,2 bar aufgebracht. Bei einem Abfall des Drucks auf den Prüfdruck wird der Leitung erneut Wasser zugegeben, bis sich der Ausgangswert von „Prüfdruck + 0,2 bar“ eingestellt hat. Für biegeweiche Leitungsmaterialien (PE 80, PE 100, PVC) wird dies mindestens 1 h durchgeführt. Für biegesteife Leitungsmaterialien (Asbestzement, Guss, Stahl) liegt die Mindestdauer der Vorprüfung bei 30 min. Die Verlängerung der Vorprüfung hat keine Verbesserung der Bewertung auf Dichtheit in der nachfolgenden Hauptprüfung zur Folge. Eine zu kurze Vorprüfung führt jedoch zu einer Verschlechterung. Empfohlen wird deshalb, die Vorprüfung erst zu beenden, wenn in 30 min ein Druckabfall von weniger als 0,1 bar gemessen wird. Verlängern sich im Laufe der Vorprüfung die erforderlichen Nachpumpintervalle, ist dies typisch für abklingende Materialeinflüsse. Bleiben die Nachpumpintervalle jedoch gleich, ist dies ein Indiz für eine undichte Leitung.
In der nachfolgenden </t>
    </r>
    <r>
      <rPr>
        <b/>
        <sz val="10.5"/>
        <color theme="1"/>
        <rFont val="Calibri"/>
        <family val="2"/>
        <scheme val="minor"/>
      </rPr>
      <t>Druckabfallprüfung</t>
    </r>
    <r>
      <rPr>
        <sz val="10.5"/>
        <color theme="1"/>
        <rFont val="Calibri"/>
        <family val="2"/>
        <scheme val="minor"/>
      </rPr>
      <t xml:space="preserve"> wird überprüft, ob eine ausreichende Luftfreiheit zur Durchführung der Hauptprüfung vorliegt. Hierzu wird der Druck in der Leitung durch Entnahme von Wasser um 0,50 bar ±0,05 bar abgesenkt. Das hierfür entnommene Wasservolumen sowie der exakte Druck vor und nach dem Druckablass wird im Exceltool eingetragen und automatisch mit dem rechnerisch ermittelten, zulässigen Wasservolumen abgeglichen. Anschließend wird der Prüfdruck durch Wasserzugabe wieder aufgebaut und die hierfür erforderliche Wassermenge sowie der Druck vor und nach dem Druckaufbau ebenfalls in das Exceltool eingegeben. Nur bei ausreichender Luftfreiheit darf die Hauptprüfung begonnen werden. Ist die Luftfreiheit nicht ausreichend gegeben, ist die Prüfung abzubrechen und die erforderliche Luftfreiheit herzustellen, z.B. durch Spülen. Die Druckabfallprüfung gibt jedoch keinen Aufschluss über die Dichtheit der Leitung.
Auf Grundlage der Ergebnisse der Druckabfallprüfung wird durch das Exceltool der leitungsspezifische, maximal zulässige Druckverlust für die </t>
    </r>
    <r>
      <rPr>
        <b/>
        <sz val="10.5"/>
        <color theme="1"/>
        <rFont val="Calibri"/>
        <family val="2"/>
        <scheme val="minor"/>
      </rPr>
      <t>Hauptprüfung</t>
    </r>
    <r>
      <rPr>
        <sz val="10.5"/>
        <color theme="1"/>
        <rFont val="Calibri"/>
        <family val="2"/>
        <scheme val="minor"/>
      </rPr>
      <t xml:space="preserve"> errechnet (Dichtheitskriterium). In der Hauptprüfung wird der Druckverlust über die Dauer von 1 h aufgezeichnet (gegebenenfalls erst nach einer Beruhigung des Prüfdrucks infolge der Wasserzugabe am Ende der Druckabfallprüfung). Liegt der Druckverlust nach einer Stunde unter dem maximal zulässigen Druckverlust, so ist die Druckprüfung bestanden und der Rohrabschnitt auf Grundlage der festgelegten zulässigen Leckage als dicht zu bewerten. Beträgt der gemessene Druckverlust mehr als die Hälfte des zulässigen Druckverlusts, wird im Exceltool automatisch eine Warnung ausgegeben. In diesen Fällen liegt ggf. eine Leckage vor, die jedoch geringer ist als die festgelegte zulässige Leckage. Eine Verkürzung des Intervalls bis zur nächsten Prüfung wird empfohlen. Die Entwicklung von Sanierungsmaßnahmen sowie das Erstellen eines Havarieplans sollte spätestens jetzt erfolgen. Liegt der Druckabfall unter 0,20 bar, ist die Leitung in jedem Fall als dicht einzustufen. </t>
    </r>
    <r>
      <rPr>
        <sz val="11"/>
        <color theme="1"/>
        <rFont val="Calibri"/>
        <family val="2"/>
        <scheme val="minor"/>
      </rPr>
      <t xml:space="preserve">
</t>
    </r>
    <r>
      <rPr>
        <sz val="10.5"/>
        <color theme="1"/>
        <rFont val="Calibri"/>
        <family val="2"/>
        <scheme val="minor"/>
      </rPr>
      <t xml:space="preserve">
Wurde der zulässige Druckverlust überschritten, wird empfohlen den Prüfdruck aufrecht zu halten und alle Armaturen der Druckleitung auf Wasseraustritt zu überprüfen. Anschließend kann die Prüfung wiederholt werden oder die Leitung ist außer Betrieb zu nehmen und es sind Maßnahmen zur Leckage-Ortung zu treffen</t>
    </r>
  </si>
  <si>
    <r>
      <rPr>
        <b/>
        <sz val="10.5"/>
        <color theme="1"/>
        <rFont val="Calibri"/>
        <family val="2"/>
        <scheme val="minor"/>
      </rPr>
      <t>Kurzbeschreibung des 20 Minuten-Test</t>
    </r>
    <r>
      <rPr>
        <sz val="10.5"/>
        <color theme="1"/>
        <rFont val="Calibri"/>
        <family val="2"/>
        <scheme val="minor"/>
      </rPr>
      <t xml:space="preserve">
Der 20 Minuten-Test wurde als Kurztest für Druckleitungen mit begrenzter Außerbetriebnahme-Möglichkeit konzipiert. Allerdings können ggü. dem HSA-Normalverfahren weniger Informationen gewonnen werden. Des Weiteren können nur ausreichend luftfreie Leitungen ohne signifikanten Einfluss von Materialeigenschaften erfolgreich geprüft werden. 
Für die Durchführung der Prüfung sind an technischer Ausstattung grundsätzlich ein digitaler Drucklogger, eine Prüfpumpe für den Druckaufbau sowie ein für das Wasservolumen geeigneter Wasserzähler notwendig. 
Für eine Druckprüfung mittels 20 Minuten-Test muss die Leitung für mindestens 20 Minuten außer Betrieb genommen werden. Für einen Druckaufbau muss die Leitung am Ende zudem verschließbar sein. Im Pumpwerk muss ebenfalls eine Verschließbarkeit und ein Zugang zur Druckleitung mittels GEKA oder C-Anschluss für die Prüfgeräte gegeben sein. Ferner ist Brauch- oder Trinkwasser für den Druckaufbau sowie ggfs. Strom für die Prüfgeräte vorzuhalten.
Da in einer Druckleitung für die Prüfung nur ein sehr begrenzter Luftanteil vorhanden sein darf, spielt der Austrag von Luft eine entscheidende Rolle für die Prüfbarkeit der Leitungen. Der Austrag kann beispielsweise durch Spülen oder Molchen erfolgen. Die Spülung und der anschließende 20 Minuten-Test kann mit Abwasser erfolgen.
Der 20 Minuten-Test kann ohne Vorprüfung durchgeführt werden. Eine Vorprüfung verbessert jedoch die Qualität der Ergebnisse.
Während des 20 Minuten-Tests wird zunächst der Prüfdruck aufgebracht. Der Prüfdruck wird analog des HSA-Normalverfahrens bestimmt. Über das Exceltool für den 20 Minuten-Test kann nach Eingabe der Leitungsdaten das erforderliche Nachpumpvolumen (SOLL) errechnet werden. Nachdem der Prüfdruck aufgebracht wurde, wird der Stand der Wasseruhr notiert, sowie die Prüfung gestartet. Der Leitung wird über die Dauer der Prüfung alle 2 Min das aus dem Exceltool errechnete Wasservolumen zugeführt. Der erste Nachpumpvorgang startet nach 2 Minuten; insgesamt wird zehn Mal Wasser nachgepumpt. Die Summe der gesamten nachgepumpten Wassermenge ist am Wasserzähler zu überprüfen und im Eingabefeld "Nachpumpmenge (IST)" einzutragen. Hat sich der Druck nach dem letzten Nachpumpen beruhigt, wird dieser notiert. Ist ein Druckanstieg von mindestens 0,15 bar erfolgt, so kann die Dichtheit angenommen werden. Andernfalls ist die Druckprüfung nicht bestanden. Mögliche Gründe hierfür können eine unzulässige Undichtigkeit, zu große Materialdehnungen infolge zu kurzer / keiner Vorprüfung oder ein zu hoher Luftanteil in der Leitung sein. Nach einer Ursachenermittlung kann ggfs. eine Wiederholung des 20 Minuten-Tests erfolgen oder mit dem HSA-Verfahren nachgeprüft werden. 
Um Schäden an der Leitung zu vermeiden, ist die Prüfung unabhängig von der Prüfdauer abzubrechen, wenn ein Druckanstieg von über 0,5 bar erreicht wird. Für den Prüfabschnitt kann dann von einer Dichtheit ausgegangen werden.
Es ist zu berücksichtigen, dass der 20 Minuten-Test keine Quantifizierung vorhandener Undichtigkeiten zulässt.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</si>
</sst>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
    <numFmt numFmtId="165" formatCode="0.00000"/>
    <numFmt numFmtId="166" formatCode="0.0000000"/>
    <numFmt numFmtId="167" formatCode="0.00000000"/>
    <numFmt numFmtId="168" formatCode="0.000000000"/>
    <numFmt numFmtId="169" formatCode="0.0000000000"/>
    <numFmt numFmtId="170" formatCode="0.0"/>
  </numFmts>
  <fonts count="40" x14ac:knownFonts="1">
    <font>
      <sz val="11"/>
      <color theme="1"/>
      <name val="Calibri"/>
      <family val="2"/>
      <scheme val="minor"/>
    </font>
    <font>
      <vertAlign val="subscript"/>
      <sz val="11"/>
      <color theme="1"/>
      <name val="Calibri"/>
      <family val="2"/>
      <scheme val="minor"/>
    </font>
    <font>
      <sz val="11"/>
      <color theme="1"/>
      <name val="Calibri"/>
      <family val="2"/>
    </font>
    <font>
      <b/>
      <sz val="11"/>
      <color theme="1"/>
      <name val="Calibri"/>
      <family val="2"/>
      <scheme val="minor"/>
    </font>
    <font>
      <sz val="11"/>
      <color rgb="FFFF0000"/>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sz val="11"/>
      <color theme="0" tint="-0.14999847407452621"/>
      <name val="Calibri"/>
      <family val="2"/>
      <scheme val="minor"/>
    </font>
    <font>
      <sz val="11"/>
      <color theme="0"/>
      <name val="Calibri"/>
      <family val="2"/>
      <scheme val="minor"/>
    </font>
    <font>
      <sz val="20"/>
      <color rgb="FFFF0000"/>
      <name val="Calibri"/>
      <family val="2"/>
      <scheme val="minor"/>
    </font>
    <font>
      <sz val="16"/>
      <color rgb="FFFF0000"/>
      <name val="Calibri"/>
      <family val="2"/>
      <scheme val="minor"/>
    </font>
    <font>
      <b/>
      <sz val="11"/>
      <color rgb="FFFF0000"/>
      <name val="Calibri"/>
      <family val="2"/>
      <scheme val="minor"/>
    </font>
    <font>
      <b/>
      <sz val="14"/>
      <color rgb="FFFF0000"/>
      <name val="Calibri"/>
      <family val="2"/>
      <scheme val="minor"/>
    </font>
    <font>
      <b/>
      <sz val="14"/>
      <color theme="1"/>
      <name val="Calibri"/>
      <family val="2"/>
      <scheme val="minor"/>
    </font>
    <font>
      <sz val="11"/>
      <color theme="0" tint="-0.34998626667073579"/>
      <name val="Calibri"/>
      <family val="2"/>
      <scheme val="minor"/>
    </font>
    <font>
      <i/>
      <sz val="11"/>
      <color theme="1"/>
      <name val="Calibri"/>
      <family val="2"/>
      <scheme val="minor"/>
    </font>
    <font>
      <sz val="11"/>
      <name val="Calibri"/>
      <family val="2"/>
      <scheme val="minor"/>
    </font>
    <font>
      <b/>
      <sz val="16"/>
      <color rgb="FFFF0000"/>
      <name val="Calibri"/>
      <family val="2"/>
      <scheme val="minor"/>
    </font>
    <font>
      <b/>
      <sz val="11"/>
      <name val="Calibri"/>
      <family val="2"/>
      <scheme val="minor"/>
    </font>
    <font>
      <sz val="16"/>
      <color theme="1"/>
      <name val="Calibri"/>
      <family val="2"/>
      <scheme val="minor"/>
    </font>
    <font>
      <b/>
      <sz val="16"/>
      <color theme="1"/>
      <name val="Calibri"/>
      <family val="2"/>
      <scheme val="minor"/>
    </font>
    <font>
      <sz val="9"/>
      <color theme="1"/>
      <name val="Calibri"/>
      <family val="2"/>
      <scheme val="minor"/>
    </font>
    <font>
      <u/>
      <sz val="11"/>
      <color theme="1"/>
      <name val="Calibri"/>
      <family val="2"/>
      <scheme val="minor"/>
    </font>
    <font>
      <b/>
      <sz val="22"/>
      <color rgb="FFFF0000"/>
      <name val="Calibri"/>
      <family val="2"/>
      <scheme val="minor"/>
    </font>
    <font>
      <sz val="10"/>
      <color rgb="FFFF0000"/>
      <name val="Calibri"/>
      <family val="2"/>
      <scheme val="minor"/>
    </font>
    <font>
      <sz val="8"/>
      <color rgb="FF0070C0"/>
      <name val="Calibri"/>
      <family val="2"/>
      <scheme val="minor"/>
    </font>
    <font>
      <sz val="11"/>
      <color rgb="FFFF3300"/>
      <name val="Calibri"/>
      <family val="2"/>
      <scheme val="minor"/>
    </font>
    <font>
      <b/>
      <i/>
      <sz val="11"/>
      <color theme="1"/>
      <name val="Calibri"/>
      <family val="2"/>
      <scheme val="minor"/>
    </font>
    <font>
      <b/>
      <sz val="20"/>
      <color rgb="FFFF0000"/>
      <name val="Calibri"/>
      <family val="2"/>
      <scheme val="minor"/>
    </font>
    <font>
      <b/>
      <sz val="28"/>
      <color rgb="FFFF0000"/>
      <name val="Calibri"/>
      <family val="2"/>
      <scheme val="minor"/>
    </font>
    <font>
      <sz val="14"/>
      <color theme="1"/>
      <name val="Calibri"/>
      <family val="2"/>
      <scheme val="minor"/>
    </font>
    <font>
      <sz val="14"/>
      <color rgb="FFFF0000"/>
      <name val="Calibri"/>
      <family val="2"/>
      <scheme val="minor"/>
    </font>
    <font>
      <b/>
      <u/>
      <sz val="16"/>
      <color theme="1"/>
      <name val="Calibri"/>
      <family val="2"/>
      <scheme val="minor"/>
    </font>
    <font>
      <b/>
      <u/>
      <sz val="11"/>
      <color theme="1"/>
      <name val="Calibri"/>
      <family val="2"/>
      <scheme val="minor"/>
    </font>
    <font>
      <b/>
      <sz val="14"/>
      <color theme="4" tint="0.79998168889431442"/>
      <name val="Calibri"/>
      <family val="2"/>
      <scheme val="minor"/>
    </font>
    <font>
      <b/>
      <sz val="18"/>
      <color rgb="FFFF0000"/>
      <name val="Calibri"/>
      <family val="2"/>
      <scheme val="minor"/>
    </font>
    <font>
      <sz val="10.5"/>
      <color theme="1"/>
      <name val="Calibri"/>
      <family val="2"/>
      <scheme val="minor"/>
    </font>
    <font>
      <b/>
      <sz val="10.5"/>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top/>
      <bottom style="dotted">
        <color indexed="64"/>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medium">
        <color indexed="64"/>
      </right>
      <top style="hair">
        <color indexed="64"/>
      </top>
      <bottom/>
      <diagonal/>
    </border>
    <border>
      <left style="thin">
        <color theme="0"/>
      </left>
      <right style="thin">
        <color theme="0"/>
      </right>
      <top style="medium">
        <color indexed="64"/>
      </top>
      <bottom style="medium">
        <color indexed="64"/>
      </bottom>
      <diagonal/>
    </border>
  </borders>
  <cellStyleXfs count="1">
    <xf numFmtId="0" fontId="0" fillId="0" borderId="0"/>
  </cellStyleXfs>
  <cellXfs count="446">
    <xf numFmtId="0" fontId="0" fillId="0" borderId="0" xfId="0"/>
    <xf numFmtId="0" fontId="0" fillId="0" borderId="0" xfId="0" applyFill="1"/>
    <xf numFmtId="0" fontId="0" fillId="3" borderId="5" xfId="0" applyFill="1" applyBorder="1"/>
    <xf numFmtId="0" fontId="0" fillId="4" borderId="5" xfId="0" applyFill="1" applyBorder="1"/>
    <xf numFmtId="0" fontId="3" fillId="4" borderId="4" xfId="0" applyFont="1" applyFill="1" applyBorder="1"/>
    <xf numFmtId="0" fontId="0" fillId="4" borderId="8" xfId="0" applyFill="1" applyBorder="1"/>
    <xf numFmtId="0" fontId="3" fillId="4" borderId="6" xfId="0" applyFont="1" applyFill="1" applyBorder="1"/>
    <xf numFmtId="0" fontId="17" fillId="4" borderId="0" xfId="0" applyFont="1" applyFill="1" applyBorder="1"/>
    <xf numFmtId="0" fontId="0" fillId="3" borderId="8" xfId="0" applyFill="1" applyBorder="1"/>
    <xf numFmtId="0" fontId="0" fillId="7" borderId="0" xfId="0" applyFill="1" applyBorder="1"/>
    <xf numFmtId="0" fontId="0" fillId="7" borderId="7" xfId="0" applyFill="1" applyBorder="1"/>
    <xf numFmtId="0" fontId="0" fillId="7" borderId="4" xfId="0" applyFill="1" applyBorder="1"/>
    <xf numFmtId="0" fontId="0" fillId="7" borderId="1" xfId="0" applyFill="1" applyBorder="1"/>
    <xf numFmtId="0" fontId="0" fillId="7" borderId="5" xfId="0" applyFill="1" applyBorder="1"/>
    <xf numFmtId="0" fontId="0" fillId="7" borderId="6" xfId="0" applyFill="1" applyBorder="1"/>
    <xf numFmtId="0" fontId="0" fillId="7" borderId="8" xfId="0" applyFill="1" applyBorder="1"/>
    <xf numFmtId="0" fontId="0" fillId="3" borderId="7" xfId="0" applyFill="1" applyBorder="1"/>
    <xf numFmtId="0" fontId="0" fillId="3" borderId="1" xfId="0" applyFill="1" applyBorder="1"/>
    <xf numFmtId="0" fontId="0" fillId="3" borderId="4" xfId="0" applyFill="1" applyBorder="1"/>
    <xf numFmtId="0" fontId="0" fillId="3" borderId="3" xfId="0" applyFill="1" applyBorder="1"/>
    <xf numFmtId="0" fontId="0" fillId="3" borderId="6" xfId="0" applyFill="1" applyBorder="1"/>
    <xf numFmtId="0" fontId="0" fillId="3" borderId="2" xfId="0" applyFill="1" applyBorder="1"/>
    <xf numFmtId="0" fontId="0" fillId="3" borderId="1" xfId="0" applyFill="1" applyBorder="1" applyProtection="1"/>
    <xf numFmtId="0" fontId="0" fillId="3" borderId="2" xfId="0" applyFill="1" applyBorder="1" applyProtection="1"/>
    <xf numFmtId="0" fontId="0" fillId="3" borderId="3" xfId="0" applyFill="1" applyBorder="1" applyProtection="1"/>
    <xf numFmtId="0" fontId="0" fillId="0" borderId="0" xfId="0" applyFill="1" applyProtection="1"/>
    <xf numFmtId="0" fontId="0" fillId="0" borderId="0" xfId="0" applyProtection="1"/>
    <xf numFmtId="0" fontId="0" fillId="3" borderId="4" xfId="0" applyFill="1" applyBorder="1" applyProtection="1"/>
    <xf numFmtId="0" fontId="0" fillId="7" borderId="1" xfId="0" applyFill="1" applyBorder="1" applyProtection="1"/>
    <xf numFmtId="0" fontId="0" fillId="7" borderId="2" xfId="0" applyFill="1" applyBorder="1" applyProtection="1"/>
    <xf numFmtId="0" fontId="0" fillId="7" borderId="3" xfId="0" applyFill="1" applyBorder="1" applyProtection="1"/>
    <xf numFmtId="0" fontId="0" fillId="3" borderId="5" xfId="0" applyFill="1" applyBorder="1" applyProtection="1"/>
    <xf numFmtId="0" fontId="0" fillId="7" borderId="4" xfId="0" applyFill="1" applyBorder="1" applyProtection="1"/>
    <xf numFmtId="0" fontId="0" fillId="7" borderId="0" xfId="0" applyFill="1" applyBorder="1" applyProtection="1"/>
    <xf numFmtId="0" fontId="0" fillId="7" borderId="5" xfId="0" applyFill="1" applyBorder="1" applyProtection="1"/>
    <xf numFmtId="0" fontId="0" fillId="7" borderId="6" xfId="0" applyFill="1" applyBorder="1" applyProtection="1"/>
    <xf numFmtId="0" fontId="0" fillId="7" borderId="7" xfId="0" applyFill="1" applyBorder="1" applyProtection="1"/>
    <xf numFmtId="0" fontId="0" fillId="7" borderId="8" xfId="0" applyFill="1" applyBorder="1" applyProtection="1"/>
    <xf numFmtId="0" fontId="0" fillId="3" borderId="6" xfId="0" applyFill="1" applyBorder="1" applyProtection="1"/>
    <xf numFmtId="0" fontId="0" fillId="3" borderId="7" xfId="0" applyFill="1" applyBorder="1" applyProtection="1"/>
    <xf numFmtId="0" fontId="0" fillId="3" borderId="8" xfId="0" applyFill="1" applyBorder="1" applyProtection="1"/>
    <xf numFmtId="0" fontId="3" fillId="0" borderId="0" xfId="0" applyFont="1" applyFill="1" applyBorder="1" applyAlignment="1" applyProtection="1">
      <alignment horizontal="right"/>
      <protection locked="0"/>
    </xf>
    <xf numFmtId="1" fontId="3" fillId="0" borderId="9" xfId="0" applyNumberFormat="1" applyFont="1" applyFill="1" applyBorder="1" applyProtection="1">
      <protection locked="0"/>
    </xf>
    <xf numFmtId="170" fontId="3" fillId="0" borderId="0" xfId="0" applyNumberFormat="1" applyFont="1" applyFill="1" applyBorder="1" applyProtection="1">
      <protection locked="0"/>
    </xf>
    <xf numFmtId="2" fontId="3" fillId="0" borderId="0" xfId="0" applyNumberFormat="1" applyFont="1" applyFill="1" applyBorder="1" applyProtection="1">
      <protection locked="0"/>
    </xf>
    <xf numFmtId="2" fontId="3" fillId="0" borderId="0" xfId="0" applyNumberFormat="1" applyFont="1" applyFill="1" applyBorder="1" applyAlignment="1" applyProtection="1">
      <alignment horizontal="right"/>
      <protection locked="0"/>
    </xf>
    <xf numFmtId="0" fontId="0" fillId="3" borderId="1" xfId="0" applyFill="1" applyBorder="1" applyAlignment="1" applyProtection="1"/>
    <xf numFmtId="0" fontId="0" fillId="3" borderId="2" xfId="0" applyFill="1" applyBorder="1" applyAlignment="1" applyProtection="1"/>
    <xf numFmtId="0" fontId="0" fillId="3" borderId="3" xfId="0" applyFill="1" applyBorder="1" applyAlignment="1" applyProtection="1"/>
    <xf numFmtId="0" fontId="0" fillId="3" borderId="4" xfId="0" applyFill="1" applyBorder="1" applyAlignment="1" applyProtection="1"/>
    <xf numFmtId="0" fontId="0" fillId="7" borderId="1" xfId="0" applyFill="1" applyBorder="1" applyAlignment="1" applyProtection="1"/>
    <xf numFmtId="0" fontId="0" fillId="7" borderId="2" xfId="0" applyFill="1" applyBorder="1" applyAlignment="1" applyProtection="1"/>
    <xf numFmtId="0" fontId="0" fillId="7" borderId="3" xfId="0" applyFill="1" applyBorder="1" applyAlignment="1" applyProtection="1"/>
    <xf numFmtId="0" fontId="0" fillId="3" borderId="5" xfId="0" applyFill="1" applyBorder="1" applyAlignment="1" applyProtection="1"/>
    <xf numFmtId="0" fontId="0" fillId="7" borderId="4" xfId="0" applyFill="1" applyBorder="1" applyAlignment="1" applyProtection="1"/>
    <xf numFmtId="0" fontId="0" fillId="7" borderId="0" xfId="0" applyFill="1" applyBorder="1" applyAlignment="1" applyProtection="1"/>
    <xf numFmtId="0" fontId="0" fillId="7" borderId="5" xfId="0" applyFill="1" applyBorder="1" applyAlignment="1" applyProtection="1"/>
    <xf numFmtId="0" fontId="0" fillId="7" borderId="6" xfId="0" applyFill="1" applyBorder="1" applyAlignment="1" applyProtection="1"/>
    <xf numFmtId="0" fontId="0" fillId="7" borderId="7" xfId="0" applyFill="1" applyBorder="1" applyAlignment="1" applyProtection="1"/>
    <xf numFmtId="0" fontId="0" fillId="7" borderId="8" xfId="0" applyFill="1" applyBorder="1" applyAlignment="1" applyProtection="1"/>
    <xf numFmtId="0" fontId="0" fillId="0" borderId="4" xfId="0" applyFill="1" applyBorder="1" applyProtection="1"/>
    <xf numFmtId="0" fontId="0" fillId="0" borderId="0" xfId="0" applyFill="1" applyBorder="1" applyProtection="1"/>
    <xf numFmtId="0" fontId="0" fillId="7" borderId="17" xfId="0" applyFill="1" applyBorder="1" applyProtection="1"/>
    <xf numFmtId="0" fontId="3" fillId="2" borderId="18"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4" borderId="0" xfId="0" applyFont="1" applyFill="1" applyBorder="1" applyProtection="1"/>
    <xf numFmtId="0" fontId="0" fillId="4" borderId="5" xfId="0" applyFill="1" applyBorder="1" applyProtection="1"/>
    <xf numFmtId="0" fontId="3" fillId="4" borderId="4" xfId="0" applyFont="1" applyFill="1" applyBorder="1" applyProtection="1"/>
    <xf numFmtId="0" fontId="3" fillId="0" borderId="0" xfId="0" applyFont="1" applyFill="1" applyBorder="1" applyProtection="1"/>
    <xf numFmtId="0" fontId="0" fillId="7" borderId="47" xfId="0" applyFill="1" applyBorder="1" applyProtection="1"/>
    <xf numFmtId="0" fontId="16" fillId="4" borderId="11" xfId="0" applyFont="1" applyFill="1" applyBorder="1" applyProtection="1"/>
    <xf numFmtId="0" fontId="17" fillId="4" borderId="11" xfId="0" applyFont="1" applyFill="1" applyBorder="1" applyProtection="1"/>
    <xf numFmtId="0" fontId="0" fillId="4" borderId="13" xfId="0" applyFill="1" applyBorder="1" applyProtection="1"/>
    <xf numFmtId="0" fontId="3" fillId="6" borderId="9" xfId="0" applyFont="1" applyFill="1" applyBorder="1" applyProtection="1"/>
    <xf numFmtId="0" fontId="0" fillId="6" borderId="14" xfId="0" applyFill="1" applyBorder="1" applyProtection="1"/>
    <xf numFmtId="0" fontId="16" fillId="4" borderId="4" xfId="0" applyFont="1" applyFill="1" applyBorder="1" applyProtection="1"/>
    <xf numFmtId="0" fontId="17" fillId="4" borderId="0" xfId="0" applyFont="1" applyFill="1" applyBorder="1" applyProtection="1"/>
    <xf numFmtId="0" fontId="3" fillId="6" borderId="0" xfId="0" applyFont="1" applyFill="1" applyBorder="1" applyProtection="1"/>
    <xf numFmtId="0" fontId="0" fillId="6" borderId="5" xfId="0" applyFill="1" applyBorder="1" applyProtection="1"/>
    <xf numFmtId="0" fontId="16" fillId="6" borderId="0" xfId="0" applyFont="1" applyFill="1" applyBorder="1" applyProtection="1"/>
    <xf numFmtId="170" fontId="17" fillId="6" borderId="0" xfId="0" applyNumberFormat="1" applyFont="1" applyFill="1" applyBorder="1" applyProtection="1"/>
    <xf numFmtId="2" fontId="17" fillId="4" borderId="0" xfId="0" applyNumberFormat="1" applyFont="1" applyFill="1" applyBorder="1" applyProtection="1"/>
    <xf numFmtId="170" fontId="17" fillId="6" borderId="0" xfId="0" applyNumberFormat="1" applyFont="1" applyFill="1" applyBorder="1" applyAlignment="1" applyProtection="1">
      <alignment horizontal="right"/>
    </xf>
    <xf numFmtId="0" fontId="16" fillId="4" borderId="10" xfId="0" applyFont="1" applyFill="1" applyBorder="1" applyProtection="1"/>
    <xf numFmtId="2" fontId="17" fillId="4" borderId="11" xfId="0" applyNumberFormat="1" applyFont="1" applyFill="1" applyBorder="1" applyProtection="1"/>
    <xf numFmtId="2" fontId="17" fillId="6" borderId="0" xfId="0" applyNumberFormat="1" applyFont="1" applyFill="1" applyBorder="1" applyProtection="1"/>
    <xf numFmtId="0" fontId="3" fillId="4" borderId="21" xfId="0" applyFont="1" applyFill="1" applyBorder="1" applyProtection="1"/>
    <xf numFmtId="0" fontId="0" fillId="4" borderId="14" xfId="0" applyFill="1" applyBorder="1" applyProtection="1"/>
    <xf numFmtId="0" fontId="16" fillId="6" borderId="11" xfId="0" applyFont="1" applyFill="1" applyBorder="1" applyProtection="1"/>
    <xf numFmtId="1" fontId="17" fillId="6" borderId="0" xfId="0" applyNumberFormat="1" applyFont="1" applyFill="1" applyBorder="1" applyProtection="1"/>
    <xf numFmtId="0" fontId="0" fillId="6" borderId="13" xfId="0" applyFill="1" applyBorder="1" applyProtection="1"/>
    <xf numFmtId="0" fontId="3" fillId="4" borderId="9" xfId="0" applyFont="1" applyFill="1" applyBorder="1" applyProtection="1"/>
    <xf numFmtId="0" fontId="3" fillId="4" borderId="6" xfId="0" applyFont="1" applyFill="1" applyBorder="1" applyAlignment="1" applyProtection="1">
      <alignment horizontal="left" vertical="center"/>
    </xf>
    <xf numFmtId="0" fontId="18" fillId="4" borderId="7" xfId="0" applyFont="1" applyFill="1" applyBorder="1" applyAlignment="1" applyProtection="1">
      <alignment horizontal="right" vertical="center"/>
    </xf>
    <xf numFmtId="0" fontId="0" fillId="4" borderId="8" xfId="0" applyFill="1" applyBorder="1" applyAlignment="1" applyProtection="1">
      <alignment horizontal="left" vertical="center"/>
    </xf>
    <xf numFmtId="0" fontId="0" fillId="3" borderId="5" xfId="0" applyFont="1" applyFill="1" applyBorder="1" applyAlignment="1" applyProtection="1">
      <alignment horizontal="center"/>
    </xf>
    <xf numFmtId="0" fontId="16" fillId="4" borderId="0" xfId="0" applyFont="1" applyFill="1" applyBorder="1" applyProtection="1"/>
    <xf numFmtId="170" fontId="17" fillId="4" borderId="0" xfId="0" applyNumberFormat="1" applyFont="1" applyFill="1" applyBorder="1" applyProtection="1"/>
    <xf numFmtId="170" fontId="17" fillId="4" borderId="0" xfId="0" applyNumberFormat="1" applyFont="1" applyFill="1" applyBorder="1" applyAlignment="1" applyProtection="1">
      <alignment horizontal="right"/>
    </xf>
    <xf numFmtId="0" fontId="3" fillId="5" borderId="21" xfId="0" applyFont="1" applyFill="1" applyBorder="1" applyProtection="1"/>
    <xf numFmtId="0" fontId="0" fillId="5" borderId="5" xfId="0" applyFill="1" applyBorder="1" applyProtection="1"/>
    <xf numFmtId="0" fontId="0" fillId="5" borderId="4" xfId="0" applyFill="1" applyBorder="1" applyProtection="1"/>
    <xf numFmtId="164" fontId="17" fillId="5" borderId="0" xfId="0" applyNumberFormat="1" applyFont="1" applyFill="1" applyBorder="1" applyProtection="1"/>
    <xf numFmtId="10" fontId="0" fillId="3" borderId="5" xfId="0" applyNumberFormat="1" applyFill="1" applyBorder="1" applyProtection="1"/>
    <xf numFmtId="2" fontId="17" fillId="5" borderId="0" xfId="0" applyNumberFormat="1" applyFont="1" applyFill="1" applyBorder="1" applyProtection="1"/>
    <xf numFmtId="0" fontId="3" fillId="5" borderId="4" xfId="0" applyFont="1" applyFill="1" applyBorder="1" applyProtection="1"/>
    <xf numFmtId="0" fontId="0" fillId="5" borderId="6" xfId="0" applyFill="1" applyBorder="1" applyProtection="1"/>
    <xf numFmtId="0" fontId="3" fillId="5" borderId="7" xfId="0" applyFont="1" applyFill="1" applyBorder="1" applyAlignment="1" applyProtection="1">
      <alignment horizontal="center"/>
    </xf>
    <xf numFmtId="0" fontId="0" fillId="5" borderId="8" xfId="0" applyFill="1" applyBorder="1" applyProtection="1"/>
    <xf numFmtId="1" fontId="17" fillId="4" borderId="0" xfId="0" applyNumberFormat="1" applyFont="1" applyFill="1" applyBorder="1" applyProtection="1"/>
    <xf numFmtId="0" fontId="0" fillId="7" borderId="0" xfId="0" applyFill="1" applyBorder="1" applyAlignment="1" applyProtection="1">
      <alignment wrapText="1"/>
    </xf>
    <xf numFmtId="0" fontId="18" fillId="7" borderId="0" xfId="0" applyFont="1" applyFill="1" applyBorder="1" applyProtection="1"/>
    <xf numFmtId="0" fontId="30" fillId="7" borderId="0" xfId="0" applyFont="1" applyFill="1" applyBorder="1" applyAlignment="1" applyProtection="1">
      <alignment vertical="center" wrapText="1"/>
    </xf>
    <xf numFmtId="0" fontId="0" fillId="7" borderId="4" xfId="0" applyFill="1" applyBorder="1" applyAlignment="1" applyProtection="1">
      <alignment horizontal="center" vertical="center" textRotation="135"/>
    </xf>
    <xf numFmtId="0" fontId="3" fillId="7" borderId="1" xfId="0" applyFont="1" applyFill="1" applyBorder="1" applyProtection="1"/>
    <xf numFmtId="0" fontId="3" fillId="7" borderId="2" xfId="0" applyFont="1" applyFill="1" applyBorder="1" applyProtection="1"/>
    <xf numFmtId="2" fontId="3" fillId="7" borderId="2" xfId="0" applyNumberFormat="1" applyFont="1" applyFill="1" applyBorder="1" applyProtection="1"/>
    <xf numFmtId="0" fontId="3" fillId="7" borderId="3" xfId="0" applyFont="1" applyFill="1" applyBorder="1" applyProtection="1"/>
    <xf numFmtId="0" fontId="3" fillId="7" borderId="6" xfId="0" applyFont="1" applyFill="1" applyBorder="1" applyProtection="1"/>
    <xf numFmtId="0" fontId="3" fillId="7" borderId="7" xfId="0" applyFont="1" applyFill="1" applyBorder="1" applyProtection="1"/>
    <xf numFmtId="2" fontId="3" fillId="7" borderId="7" xfId="0" applyNumberFormat="1" applyFont="1" applyFill="1" applyBorder="1" applyProtection="1"/>
    <xf numFmtId="0" fontId="3" fillId="7" borderId="8" xfId="0" applyFont="1" applyFill="1" applyBorder="1" applyProtection="1"/>
    <xf numFmtId="0" fontId="16" fillId="7" borderId="7" xfId="0" applyFont="1" applyFill="1" applyBorder="1" applyProtection="1"/>
    <xf numFmtId="164" fontId="16" fillId="7" borderId="7" xfId="0" applyNumberFormat="1" applyFont="1" applyFill="1" applyBorder="1" applyProtection="1"/>
    <xf numFmtId="0" fontId="16" fillId="3" borderId="7" xfId="0" applyFont="1" applyFill="1" applyBorder="1" applyProtection="1"/>
    <xf numFmtId="2" fontId="16" fillId="3" borderId="7" xfId="0" applyNumberFormat="1" applyFont="1" applyFill="1" applyBorder="1" applyProtection="1"/>
    <xf numFmtId="0" fontId="16" fillId="0" borderId="0" xfId="0" applyFont="1" applyFill="1" applyBorder="1" applyProtection="1"/>
    <xf numFmtId="2" fontId="16" fillId="0" borderId="0" xfId="0" applyNumberFormat="1" applyFont="1" applyFill="1" applyBorder="1" applyProtection="1"/>
    <xf numFmtId="1" fontId="16" fillId="0" borderId="0" xfId="0" applyNumberFormat="1" applyFont="1" applyFill="1" applyBorder="1" applyProtection="1"/>
    <xf numFmtId="0" fontId="0" fillId="0" borderId="0" xfId="0" applyFill="1" applyAlignment="1" applyProtection="1">
      <alignment horizontal="center" vertical="center" textRotation="135"/>
    </xf>
    <xf numFmtId="0" fontId="0" fillId="0" borderId="0" xfId="0" applyAlignment="1" applyProtection="1">
      <alignment horizontal="center" vertical="center" textRotation="135"/>
    </xf>
    <xf numFmtId="0" fontId="0" fillId="0" borderId="0" xfId="0" applyBorder="1" applyProtection="1"/>
    <xf numFmtId="0" fontId="0" fillId="0" borderId="0" xfId="0" applyFill="1" applyAlignment="1" applyProtection="1">
      <alignment vertical="center"/>
    </xf>
    <xf numFmtId="0" fontId="11" fillId="0" borderId="0" xfId="0" applyFont="1" applyFill="1" applyBorder="1" applyAlignment="1" applyProtection="1"/>
    <xf numFmtId="0" fontId="12"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0" fillId="0" borderId="0" xfId="0" applyFill="1" applyBorder="1" applyAlignment="1" applyProtection="1">
      <alignment horizontal="center"/>
    </xf>
    <xf numFmtId="0" fontId="0" fillId="0" borderId="0" xfId="0" applyFont="1" applyFill="1" applyBorder="1" applyAlignment="1" applyProtection="1">
      <alignment horizontal="center"/>
    </xf>
    <xf numFmtId="0" fontId="2" fillId="0" borderId="0" xfId="0" applyFont="1" applyFill="1" applyBorder="1" applyProtection="1"/>
    <xf numFmtId="2" fontId="0" fillId="0" borderId="0" xfId="0" applyNumberFormat="1" applyFill="1" applyBorder="1" applyProtection="1"/>
    <xf numFmtId="0" fontId="10" fillId="0" borderId="0" xfId="0" applyFont="1" applyFill="1" applyBorder="1" applyAlignment="1" applyProtection="1"/>
    <xf numFmtId="0" fontId="0" fillId="0" borderId="0" xfId="0" applyFill="1" applyBorder="1" applyAlignment="1" applyProtection="1">
      <alignment vertical="center" wrapText="1"/>
    </xf>
    <xf numFmtId="0" fontId="0" fillId="0" borderId="0" xfId="0" applyFill="1" applyBorder="1" applyAlignment="1" applyProtection="1">
      <alignment horizontal="right"/>
    </xf>
    <xf numFmtId="2" fontId="0" fillId="0" borderId="0" xfId="0" applyNumberFormat="1" applyFill="1" applyBorder="1" applyAlignment="1" applyProtection="1">
      <alignment horizontal="left"/>
    </xf>
    <xf numFmtId="169" fontId="0" fillId="0" borderId="0" xfId="0" applyNumberFormat="1" applyFill="1" applyBorder="1" applyProtection="1"/>
    <xf numFmtId="0" fontId="4" fillId="0" borderId="0" xfId="0" applyFont="1" applyFill="1" applyBorder="1" applyProtection="1"/>
    <xf numFmtId="1" fontId="0" fillId="0" borderId="0" xfId="0" applyNumberFormat="1" applyFill="1" applyBorder="1" applyProtection="1"/>
    <xf numFmtId="164" fontId="6" fillId="0" borderId="0" xfId="0" applyNumberFormat="1" applyFont="1" applyFill="1" applyBorder="1" applyProtection="1"/>
    <xf numFmtId="0" fontId="0" fillId="0" borderId="0" xfId="0" applyFill="1" applyBorder="1" applyAlignment="1" applyProtection="1">
      <alignment horizontal="left"/>
    </xf>
    <xf numFmtId="0" fontId="0" fillId="0" borderId="0" xfId="0" applyFill="1" applyBorder="1" applyAlignment="1" applyProtection="1"/>
    <xf numFmtId="0" fontId="0" fillId="0" borderId="0" xfId="0" applyFill="1" applyBorder="1" applyAlignment="1" applyProtection="1">
      <alignment vertical="center"/>
    </xf>
    <xf numFmtId="164" fontId="0" fillId="0" borderId="0" xfId="0" applyNumberFormat="1" applyFill="1" applyBorder="1" applyProtection="1"/>
    <xf numFmtId="0" fontId="13" fillId="0" borderId="0" xfId="0" applyFont="1" applyFill="1" applyBorder="1" applyAlignment="1" applyProtection="1">
      <alignment vertical="center"/>
    </xf>
    <xf numFmtId="165" fontId="0" fillId="0" borderId="0" xfId="0" applyNumberFormat="1" applyFill="1" applyBorder="1" applyProtection="1"/>
    <xf numFmtId="167" fontId="0" fillId="0" borderId="0" xfId="0" applyNumberFormat="1" applyFill="1" applyBorder="1" applyProtection="1"/>
    <xf numFmtId="0" fontId="7" fillId="0" borderId="0" xfId="0" applyFont="1" applyFill="1" applyBorder="1" applyAlignment="1" applyProtection="1">
      <alignment vertical="center" wrapText="1"/>
    </xf>
    <xf numFmtId="168" fontId="7" fillId="0" borderId="0" xfId="0" applyNumberFormat="1" applyFont="1" applyFill="1" applyBorder="1" applyAlignment="1" applyProtection="1">
      <alignment vertical="center" wrapText="1"/>
    </xf>
    <xf numFmtId="168" fontId="0" fillId="0" borderId="0" xfId="0" applyNumberFormat="1" applyFill="1" applyBorder="1" applyProtection="1"/>
    <xf numFmtId="0" fontId="5" fillId="0" borderId="0" xfId="0" applyFont="1" applyFill="1" applyBorder="1" applyProtection="1"/>
    <xf numFmtId="0" fontId="5" fillId="0" borderId="0" xfId="0" applyFont="1" applyFill="1" applyProtection="1"/>
    <xf numFmtId="166" fontId="0" fillId="0" borderId="0" xfId="0" applyNumberFormat="1" applyFill="1" applyBorder="1" applyProtection="1"/>
    <xf numFmtId="170" fontId="0" fillId="0" borderId="0" xfId="0" applyNumberFormat="1" applyFill="1" applyBorder="1" applyProtection="1"/>
    <xf numFmtId="167" fontId="6" fillId="0" borderId="0" xfId="0" applyNumberFormat="1" applyFont="1" applyFill="1" applyBorder="1" applyProtection="1"/>
    <xf numFmtId="167" fontId="5" fillId="0" borderId="0" xfId="0" applyNumberFormat="1" applyFont="1" applyFill="1" applyBorder="1" applyProtection="1"/>
    <xf numFmtId="2" fontId="4" fillId="0" borderId="0" xfId="0" applyNumberFormat="1" applyFont="1" applyFill="1" applyBorder="1" applyAlignment="1" applyProtection="1"/>
    <xf numFmtId="0" fontId="7"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2" fontId="7" fillId="0" borderId="0" xfId="0" applyNumberFormat="1" applyFont="1" applyFill="1" applyBorder="1" applyAlignment="1" applyProtection="1">
      <alignment vertical="center" wrapText="1"/>
    </xf>
    <xf numFmtId="2" fontId="7" fillId="0" borderId="0" xfId="0" applyNumberFormat="1" applyFont="1" applyFill="1" applyBorder="1" applyAlignment="1" applyProtection="1">
      <alignment horizontal="left" vertical="center" wrapText="1"/>
    </xf>
    <xf numFmtId="0" fontId="9" fillId="0" borderId="0" xfId="0" applyFont="1" applyFill="1" applyBorder="1" applyProtection="1"/>
    <xf numFmtId="0" fontId="8" fillId="0" borderId="0" xfId="0" applyFont="1" applyFill="1" applyBorder="1" applyAlignment="1" applyProtection="1">
      <alignment horizontal="center" vertical="center"/>
    </xf>
    <xf numFmtId="0" fontId="4" fillId="0" borderId="0" xfId="0" applyFont="1" applyFill="1" applyBorder="1" applyAlignment="1" applyProtection="1">
      <alignment wrapText="1"/>
    </xf>
    <xf numFmtId="0" fontId="5" fillId="0" borderId="0" xfId="0" applyFont="1" applyFill="1" applyBorder="1" applyAlignment="1" applyProtection="1"/>
    <xf numFmtId="0" fontId="4" fillId="0" borderId="0" xfId="0" applyFont="1" applyFill="1" applyBorder="1" applyAlignment="1" applyProtection="1"/>
    <xf numFmtId="0" fontId="14" fillId="0" borderId="0" xfId="0" applyFont="1" applyFill="1" applyBorder="1" applyAlignment="1" applyProtection="1">
      <alignment vertical="center" wrapText="1"/>
    </xf>
    <xf numFmtId="0" fontId="0" fillId="0" borderId="0" xfId="0" applyFont="1" applyFill="1" applyBorder="1" applyProtection="1"/>
    <xf numFmtId="2" fontId="4" fillId="0" borderId="0" xfId="0" applyNumberFormat="1" applyFont="1" applyFill="1" applyBorder="1" applyProtection="1"/>
    <xf numFmtId="0" fontId="0" fillId="0" borderId="0" xfId="0" applyFont="1" applyFill="1" applyBorder="1" applyAlignment="1" applyProtection="1">
      <alignment horizontal="right" wrapText="1"/>
    </xf>
    <xf numFmtId="0" fontId="0" fillId="0" borderId="0" xfId="0" applyFont="1" applyFill="1" applyBorder="1" applyAlignment="1" applyProtection="1">
      <alignment horizontal="center" wrapText="1"/>
    </xf>
    <xf numFmtId="9" fontId="0" fillId="0" borderId="0" xfId="0" applyNumberFormat="1" applyFill="1" applyBorder="1" applyProtection="1"/>
    <xf numFmtId="0" fontId="0"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xf>
    <xf numFmtId="0" fontId="15" fillId="7" borderId="0" xfId="0" applyFont="1" applyFill="1" applyBorder="1" applyAlignment="1" applyProtection="1">
      <alignment vertical="center"/>
    </xf>
    <xf numFmtId="0" fontId="15" fillId="7" borderId="5" xfId="0" applyFont="1" applyFill="1" applyBorder="1" applyAlignment="1" applyProtection="1">
      <alignment vertical="center"/>
    </xf>
    <xf numFmtId="0" fontId="15" fillId="7" borderId="4" xfId="0" applyFont="1" applyFill="1" applyBorder="1" applyAlignment="1" applyProtection="1">
      <alignment vertical="center"/>
    </xf>
    <xf numFmtId="0" fontId="3" fillId="8" borderId="53" xfId="0" applyFont="1" applyFill="1" applyBorder="1" applyProtection="1"/>
    <xf numFmtId="0" fontId="3" fillId="8" borderId="29" xfId="0" applyFont="1" applyFill="1" applyBorder="1" applyProtection="1"/>
    <xf numFmtId="0" fontId="0" fillId="8" borderId="29" xfId="0" applyFill="1" applyBorder="1" applyProtection="1"/>
    <xf numFmtId="0" fontId="0" fillId="8" borderId="54" xfId="0" applyFill="1" applyBorder="1" applyProtection="1"/>
    <xf numFmtId="0" fontId="0" fillId="7" borderId="23" xfId="0" applyFill="1" applyBorder="1" applyProtection="1"/>
    <xf numFmtId="0" fontId="0" fillId="7" borderId="25" xfId="0" applyFill="1" applyBorder="1" applyAlignment="1" applyProtection="1"/>
    <xf numFmtId="0" fontId="0" fillId="7" borderId="25" xfId="0" applyFill="1" applyBorder="1" applyProtection="1"/>
    <xf numFmtId="0" fontId="0" fillId="7" borderId="10" xfId="0" applyFill="1" applyBorder="1" applyProtection="1"/>
    <xf numFmtId="14" fontId="0" fillId="7" borderId="27" xfId="0" applyNumberFormat="1" applyFill="1" applyBorder="1" applyAlignment="1" applyProtection="1"/>
    <xf numFmtId="0" fontId="3" fillId="7" borderId="48" xfId="0" applyFont="1" applyFill="1" applyBorder="1" applyProtection="1"/>
    <xf numFmtId="0" fontId="3" fillId="7" borderId="56" xfId="0" applyFont="1" applyFill="1" applyBorder="1" applyProtection="1"/>
    <xf numFmtId="0" fontId="27" fillId="7" borderId="0" xfId="0" applyFont="1" applyFill="1" applyBorder="1" applyProtection="1"/>
    <xf numFmtId="0" fontId="0" fillId="7" borderId="48" xfId="0" applyFill="1" applyBorder="1" applyProtection="1"/>
    <xf numFmtId="0" fontId="17" fillId="7" borderId="45" xfId="0" applyFont="1" applyFill="1" applyBorder="1" applyProtection="1"/>
    <xf numFmtId="0" fontId="0" fillId="7" borderId="30" xfId="0" applyFill="1" applyBorder="1" applyProtection="1"/>
    <xf numFmtId="0" fontId="0" fillId="7" borderId="52" xfId="0" applyFill="1" applyBorder="1" applyProtection="1"/>
    <xf numFmtId="0" fontId="17" fillId="7" borderId="31" xfId="0" applyFont="1" applyFill="1" applyBorder="1" applyAlignment="1" applyProtection="1">
      <alignment horizontal="right"/>
    </xf>
    <xf numFmtId="0" fontId="17" fillId="7" borderId="5" xfId="0" applyFont="1" applyFill="1" applyBorder="1" applyAlignment="1" applyProtection="1">
      <alignment horizontal="right"/>
    </xf>
    <xf numFmtId="2" fontId="0" fillId="7" borderId="32" xfId="0" applyNumberFormat="1" applyFill="1" applyBorder="1" applyAlignment="1" applyProtection="1">
      <alignment horizontal="right"/>
    </xf>
    <xf numFmtId="2" fontId="0" fillId="7" borderId="5" xfId="0" applyNumberFormat="1" applyFill="1" applyBorder="1" applyAlignment="1" applyProtection="1">
      <alignment horizontal="right"/>
    </xf>
    <xf numFmtId="170" fontId="0" fillId="7" borderId="32" xfId="0" applyNumberFormat="1" applyFill="1" applyBorder="1" applyProtection="1"/>
    <xf numFmtId="0" fontId="0" fillId="7" borderId="32" xfId="0" applyFill="1" applyBorder="1" applyProtection="1"/>
    <xf numFmtId="1" fontId="0" fillId="7" borderId="32" xfId="0" applyNumberFormat="1" applyFill="1" applyBorder="1" applyProtection="1"/>
    <xf numFmtId="2" fontId="0" fillId="7" borderId="33" xfId="0" applyNumberFormat="1" applyFill="1" applyBorder="1" applyProtection="1"/>
    <xf numFmtId="2" fontId="0" fillId="7" borderId="52" xfId="0" applyNumberFormat="1" applyFill="1" applyBorder="1" applyProtection="1"/>
    <xf numFmtId="2" fontId="24" fillId="7" borderId="0" xfId="0" applyNumberFormat="1" applyFont="1" applyFill="1" applyBorder="1" applyAlignment="1" applyProtection="1"/>
    <xf numFmtId="2" fontId="0" fillId="7" borderId="0" xfId="0" applyNumberFormat="1" applyFill="1" applyBorder="1" applyAlignment="1" applyProtection="1"/>
    <xf numFmtId="2" fontId="0" fillId="7" borderId="5" xfId="0" applyNumberFormat="1" applyFill="1" applyBorder="1" applyAlignment="1" applyProtection="1"/>
    <xf numFmtId="2" fontId="0" fillId="7" borderId="0" xfId="0" applyNumberFormat="1" applyFill="1" applyBorder="1" applyProtection="1"/>
    <xf numFmtId="0" fontId="0" fillId="7" borderId="49" xfId="0" applyFill="1" applyBorder="1" applyProtection="1"/>
    <xf numFmtId="0" fontId="17" fillId="7" borderId="44" xfId="0" applyFont="1" applyFill="1" applyBorder="1" applyProtection="1"/>
    <xf numFmtId="2" fontId="0" fillId="7" borderId="11" xfId="0" applyNumberFormat="1" applyFill="1" applyBorder="1" applyProtection="1"/>
    <xf numFmtId="0" fontId="0" fillId="7" borderId="11" xfId="0" applyFill="1" applyBorder="1" applyProtection="1"/>
    <xf numFmtId="0" fontId="0" fillId="7" borderId="13" xfId="0" applyFill="1" applyBorder="1" applyProtection="1"/>
    <xf numFmtId="0" fontId="0" fillId="7" borderId="53" xfId="0" applyFill="1" applyBorder="1" applyProtection="1"/>
    <xf numFmtId="0" fontId="17" fillId="7" borderId="55" xfId="0" applyFont="1" applyFill="1" applyBorder="1" applyProtection="1"/>
    <xf numFmtId="0" fontId="0" fillId="7" borderId="56" xfId="0" applyFill="1" applyBorder="1" applyProtection="1"/>
    <xf numFmtId="0" fontId="4" fillId="7" borderId="0" xfId="0" applyFont="1" applyFill="1" applyBorder="1" applyProtection="1"/>
    <xf numFmtId="0" fontId="17" fillId="7" borderId="48" xfId="0" applyFont="1" applyFill="1" applyBorder="1" applyProtection="1"/>
    <xf numFmtId="0" fontId="0" fillId="0" borderId="4" xfId="0" applyBorder="1" applyProtection="1"/>
    <xf numFmtId="0" fontId="0" fillId="0" borderId="5" xfId="0" applyBorder="1" applyProtection="1"/>
    <xf numFmtId="0" fontId="0" fillId="7" borderId="45" xfId="0" applyFill="1" applyBorder="1" applyProtection="1"/>
    <xf numFmtId="0" fontId="26" fillId="7" borderId="0" xfId="0" applyFont="1" applyFill="1" applyBorder="1" applyAlignment="1" applyProtection="1">
      <alignment vertical="center"/>
    </xf>
    <xf numFmtId="2" fontId="3" fillId="7" borderId="0" xfId="0" applyNumberFormat="1" applyFont="1" applyFill="1" applyBorder="1" applyProtection="1"/>
    <xf numFmtId="0" fontId="3" fillId="7" borderId="49" xfId="0" applyFont="1" applyFill="1" applyBorder="1" applyProtection="1"/>
    <xf numFmtId="2" fontId="3" fillId="7" borderId="11" xfId="0" applyNumberFormat="1" applyFont="1" applyFill="1" applyBorder="1" applyProtection="1"/>
    <xf numFmtId="0" fontId="0" fillId="7" borderId="29" xfId="0" applyFill="1" applyBorder="1" applyProtection="1"/>
    <xf numFmtId="0" fontId="0" fillId="0" borderId="55" xfId="0" applyBorder="1" applyProtection="1"/>
    <xf numFmtId="0" fontId="3" fillId="7" borderId="0" xfId="0" applyFont="1" applyFill="1" applyBorder="1" applyAlignment="1" applyProtection="1">
      <alignment horizontal="center"/>
    </xf>
    <xf numFmtId="0" fontId="3" fillId="7" borderId="5" xfId="0" applyFont="1" applyFill="1" applyBorder="1" applyAlignment="1" applyProtection="1"/>
    <xf numFmtId="0" fontId="4" fillId="7" borderId="0" xfId="0" applyFont="1" applyFill="1" applyBorder="1" applyAlignment="1" applyProtection="1">
      <alignment vertical="center"/>
    </xf>
    <xf numFmtId="0" fontId="4" fillId="7" borderId="5" xfId="0" applyFont="1" applyFill="1" applyBorder="1" applyAlignment="1" applyProtection="1">
      <alignment vertical="center"/>
    </xf>
    <xf numFmtId="0" fontId="4" fillId="7" borderId="4" xfId="0" applyFont="1" applyFill="1" applyBorder="1" applyAlignment="1" applyProtection="1">
      <alignment horizontal="center" vertical="center"/>
    </xf>
    <xf numFmtId="0" fontId="4" fillId="7" borderId="0" xfId="0" applyFont="1" applyFill="1" applyBorder="1" applyAlignment="1" applyProtection="1">
      <alignment horizontal="center" vertical="center"/>
    </xf>
    <xf numFmtId="0" fontId="4" fillId="7" borderId="5" xfId="0" applyFont="1" applyFill="1" applyBorder="1" applyAlignment="1" applyProtection="1">
      <alignment horizontal="center" vertical="center"/>
    </xf>
    <xf numFmtId="0" fontId="23" fillId="7" borderId="4" xfId="0" applyFont="1" applyFill="1" applyBorder="1" applyProtection="1"/>
    <xf numFmtId="0" fontId="23" fillId="7" borderId="0" xfId="0" applyFont="1" applyFill="1" applyBorder="1" applyProtection="1"/>
    <xf numFmtId="0" fontId="0" fillId="7" borderId="5" xfId="0" applyFill="1" applyBorder="1" applyAlignment="1" applyProtection="1">
      <alignment horizontal="right"/>
    </xf>
    <xf numFmtId="0" fontId="0" fillId="7" borderId="5" xfId="0" applyFill="1" applyBorder="1" applyAlignment="1" applyProtection="1">
      <alignment horizontal="left"/>
    </xf>
    <xf numFmtId="0" fontId="23" fillId="7" borderId="6" xfId="0" applyFont="1" applyFill="1" applyBorder="1" applyProtection="1"/>
    <xf numFmtId="0" fontId="23" fillId="7" borderId="7" xfId="0" applyFont="1" applyFill="1" applyBorder="1" applyProtection="1"/>
    <xf numFmtId="0" fontId="0" fillId="7" borderId="8" xfId="0" applyFill="1" applyBorder="1" applyAlignment="1" applyProtection="1">
      <alignment horizontal="right"/>
    </xf>
    <xf numFmtId="0" fontId="23" fillId="0" borderId="0" xfId="0" applyFont="1" applyProtection="1"/>
    <xf numFmtId="0" fontId="0" fillId="0" borderId="0" xfId="0" applyAlignment="1" applyProtection="1">
      <alignment horizontal="right"/>
    </xf>
    <xf numFmtId="0" fontId="5" fillId="7" borderId="4" xfId="0" applyFont="1" applyFill="1" applyBorder="1" applyAlignment="1" applyProtection="1">
      <alignment horizontal="center" vertical="center"/>
    </xf>
    <xf numFmtId="0" fontId="5" fillId="7" borderId="0" xfId="0" applyFont="1" applyFill="1" applyBorder="1" applyAlignment="1" applyProtection="1">
      <alignment horizontal="center" vertical="center"/>
    </xf>
    <xf numFmtId="0" fontId="5" fillId="7" borderId="5" xfId="0" applyFont="1" applyFill="1" applyBorder="1" applyAlignment="1" applyProtection="1">
      <alignment horizontal="center" vertical="center"/>
    </xf>
    <xf numFmtId="0" fontId="0" fillId="0" borderId="0" xfId="0" applyAlignment="1" applyProtection="1">
      <alignment horizontal="center" vertical="center"/>
    </xf>
    <xf numFmtId="0" fontId="0" fillId="7" borderId="34" xfId="0" applyFill="1" applyBorder="1" applyAlignment="1" applyProtection="1">
      <alignment vertical="center"/>
    </xf>
    <xf numFmtId="0" fontId="0" fillId="7" borderId="40" xfId="0" applyFill="1" applyBorder="1" applyProtection="1"/>
    <xf numFmtId="2" fontId="0" fillId="7" borderId="0"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18" xfId="0" applyFont="1" applyFill="1" applyBorder="1" applyAlignment="1" applyProtection="1">
      <alignment horizontal="right" vertical="center"/>
    </xf>
    <xf numFmtId="0" fontId="3" fillId="7" borderId="5" xfId="0" applyFont="1" applyFill="1" applyBorder="1" applyAlignment="1" applyProtection="1">
      <alignment horizontal="center" vertical="center"/>
    </xf>
    <xf numFmtId="0" fontId="0" fillId="4" borderId="4" xfId="0" applyFont="1" applyFill="1" applyBorder="1" applyAlignment="1" applyProtection="1">
      <alignment horizontal="left" vertical="center"/>
    </xf>
    <xf numFmtId="2" fontId="18" fillId="4" borderId="0" xfId="0" applyNumberFormat="1" applyFont="1" applyFill="1" applyBorder="1" applyAlignment="1" applyProtection="1">
      <alignment horizontal="center" vertical="center"/>
    </xf>
    <xf numFmtId="0" fontId="0" fillId="7" borderId="0" xfId="0" applyFill="1" applyBorder="1" applyAlignment="1" applyProtection="1">
      <alignment vertical="center"/>
    </xf>
    <xf numFmtId="0" fontId="0" fillId="7" borderId="5" xfId="0" applyFill="1" applyBorder="1" applyAlignment="1" applyProtection="1">
      <alignment vertical="center" wrapText="1"/>
    </xf>
    <xf numFmtId="2" fontId="0" fillId="4" borderId="0" xfId="0" applyNumberFormat="1" applyFont="1" applyFill="1" applyBorder="1" applyAlignment="1" applyProtection="1">
      <alignment horizontal="center" vertical="center"/>
    </xf>
    <xf numFmtId="0" fontId="0" fillId="4" borderId="5" xfId="0" applyFill="1" applyBorder="1" applyAlignment="1" applyProtection="1">
      <alignment vertical="center"/>
    </xf>
    <xf numFmtId="0" fontId="3" fillId="4" borderId="4" xfId="0" applyFont="1" applyFill="1" applyBorder="1" applyAlignment="1" applyProtection="1">
      <alignment horizontal="left" vertical="center"/>
    </xf>
    <xf numFmtId="0" fontId="0" fillId="4" borderId="6" xfId="0" applyFont="1" applyFill="1" applyBorder="1" applyAlignment="1" applyProtection="1">
      <alignment horizontal="left" vertical="center"/>
    </xf>
    <xf numFmtId="2" fontId="18" fillId="4" borderId="7" xfId="0" applyNumberFormat="1" applyFont="1" applyFill="1" applyBorder="1" applyAlignment="1" applyProtection="1">
      <alignment horizontal="center" vertical="center"/>
    </xf>
    <xf numFmtId="0" fontId="0" fillId="4" borderId="8" xfId="0" applyFill="1" applyBorder="1" applyAlignment="1" applyProtection="1">
      <alignment vertical="center"/>
    </xf>
    <xf numFmtId="0" fontId="0" fillId="7" borderId="0" xfId="0" applyFill="1" applyBorder="1" applyAlignment="1" applyProtection="1">
      <alignment vertical="center" textRotation="135"/>
    </xf>
    <xf numFmtId="0" fontId="3" fillId="7" borderId="0" xfId="0" applyFont="1" applyFill="1" applyBorder="1" applyProtection="1"/>
    <xf numFmtId="0" fontId="4" fillId="7" borderId="0" xfId="0" applyFont="1" applyFill="1" applyBorder="1" applyAlignment="1" applyProtection="1">
      <alignment vertical="center" textRotation="135"/>
    </xf>
    <xf numFmtId="0" fontId="4" fillId="7" borderId="5" xfId="0" applyFont="1" applyFill="1" applyBorder="1" applyProtection="1"/>
    <xf numFmtId="0" fontId="0" fillId="5" borderId="4" xfId="0" applyFont="1" applyFill="1" applyBorder="1" applyProtection="1"/>
    <xf numFmtId="0" fontId="0" fillId="5" borderId="0" xfId="0" applyFont="1" applyFill="1" applyBorder="1" applyProtection="1"/>
    <xf numFmtId="0" fontId="3" fillId="5" borderId="0" xfId="0" applyFont="1" applyFill="1" applyBorder="1" applyProtection="1"/>
    <xf numFmtId="10" fontId="0" fillId="7" borderId="5" xfId="0" applyNumberFormat="1" applyFill="1" applyBorder="1" applyProtection="1"/>
    <xf numFmtId="0" fontId="20" fillId="0" borderId="15" xfId="0" applyFont="1" applyFill="1" applyBorder="1" applyProtection="1"/>
    <xf numFmtId="2" fontId="20" fillId="0" borderId="16" xfId="0" applyNumberFormat="1" applyFont="1" applyFill="1" applyBorder="1" applyProtection="1"/>
    <xf numFmtId="0" fontId="20" fillId="0" borderId="12" xfId="0" applyFont="1" applyFill="1" applyBorder="1" applyProtection="1"/>
    <xf numFmtId="0" fontId="0" fillId="7" borderId="6" xfId="0" applyFill="1" applyBorder="1" applyAlignment="1" applyProtection="1">
      <alignment horizontal="center" vertical="center" textRotation="135"/>
    </xf>
    <xf numFmtId="0" fontId="3" fillId="7" borderId="16" xfId="0" applyFont="1" applyFill="1" applyBorder="1" applyProtection="1"/>
    <xf numFmtId="2" fontId="3" fillId="7" borderId="16" xfId="0" applyNumberFormat="1" applyFont="1" applyFill="1" applyBorder="1" applyProtection="1"/>
    <xf numFmtId="164" fontId="16" fillId="3" borderId="7" xfId="0" applyNumberFormat="1" applyFont="1" applyFill="1" applyBorder="1" applyProtection="1"/>
    <xf numFmtId="164" fontId="0" fillId="0" borderId="0" xfId="0" applyNumberFormat="1" applyProtection="1"/>
    <xf numFmtId="167" fontId="6" fillId="0" borderId="0" xfId="0" applyNumberFormat="1" applyFont="1" applyFill="1" applyProtection="1"/>
    <xf numFmtId="167" fontId="5" fillId="0" borderId="0" xfId="0" applyNumberFormat="1" applyFont="1" applyFill="1" applyProtection="1"/>
    <xf numFmtId="2" fontId="0" fillId="0" borderId="0" xfId="0" applyNumberFormat="1" applyProtection="1"/>
    <xf numFmtId="0" fontId="2" fillId="0" borderId="0" xfId="0" applyFont="1" applyProtection="1"/>
    <xf numFmtId="0" fontId="0" fillId="0" borderId="0" xfId="0" applyAlignment="1" applyProtection="1">
      <alignment vertical="center" wrapText="1"/>
    </xf>
    <xf numFmtId="0" fontId="0" fillId="7" borderId="48" xfId="0" applyFill="1" applyBorder="1" applyAlignment="1" applyProtection="1">
      <alignment vertical="center"/>
    </xf>
    <xf numFmtId="0" fontId="0" fillId="7" borderId="49" xfId="0" applyFill="1" applyBorder="1" applyAlignment="1" applyProtection="1">
      <alignment vertical="center"/>
    </xf>
    <xf numFmtId="0" fontId="3" fillId="9" borderId="53" xfId="0" applyFont="1" applyFill="1" applyBorder="1" applyProtection="1"/>
    <xf numFmtId="0" fontId="3" fillId="9" borderId="29" xfId="0" applyFont="1" applyFill="1" applyBorder="1" applyProtection="1"/>
    <xf numFmtId="0" fontId="0" fillId="9" borderId="29" xfId="0" applyFill="1" applyBorder="1" applyProtection="1"/>
    <xf numFmtId="0" fontId="0" fillId="9" borderId="54" xfId="0" applyFill="1" applyBorder="1" applyProtection="1"/>
    <xf numFmtId="0" fontId="4" fillId="0" borderId="0" xfId="0" applyFont="1" applyFill="1" applyProtection="1"/>
    <xf numFmtId="0" fontId="17" fillId="7" borderId="58" xfId="0" applyFont="1" applyFill="1" applyBorder="1" applyAlignment="1" applyProtection="1">
      <alignment horizontal="right"/>
    </xf>
    <xf numFmtId="170" fontId="0" fillId="7" borderId="5" xfId="0" applyNumberFormat="1" applyFill="1" applyBorder="1" applyProtection="1"/>
    <xf numFmtId="1" fontId="0" fillId="7" borderId="5" xfId="0" applyNumberFormat="1" applyFill="1" applyBorder="1" applyProtection="1"/>
    <xf numFmtId="0" fontId="0" fillId="0" borderId="49" xfId="0" applyBorder="1" applyProtection="1"/>
    <xf numFmtId="0" fontId="17" fillId="0" borderId="44" xfId="0" applyFont="1" applyBorder="1" applyProtection="1"/>
    <xf numFmtId="2" fontId="18" fillId="7" borderId="11" xfId="0" applyNumberFormat="1" applyFont="1" applyFill="1" applyBorder="1" applyProtection="1"/>
    <xf numFmtId="0" fontId="4" fillId="0" borderId="0" xfId="0" applyFont="1" applyProtection="1"/>
    <xf numFmtId="0" fontId="17" fillId="7" borderId="0" xfId="0" applyFont="1" applyFill="1" applyBorder="1" applyProtection="1"/>
    <xf numFmtId="0" fontId="0" fillId="7" borderId="5" xfId="0" applyFill="1" applyBorder="1" applyAlignment="1" applyProtection="1">
      <alignment vertical="center"/>
    </xf>
    <xf numFmtId="0" fontId="0" fillId="9" borderId="9" xfId="0" applyFill="1" applyBorder="1" applyProtection="1"/>
    <xf numFmtId="0" fontId="0" fillId="9" borderId="14" xfId="0" applyFill="1" applyBorder="1" applyProtection="1"/>
    <xf numFmtId="0" fontId="0" fillId="7" borderId="21" xfId="0" applyFill="1" applyBorder="1" applyProtection="1"/>
    <xf numFmtId="0" fontId="17" fillId="7" borderId="22" xfId="0" applyFont="1" applyFill="1" applyBorder="1" applyProtection="1"/>
    <xf numFmtId="2" fontId="0" fillId="7" borderId="22" xfId="0" applyNumberFormat="1" applyFill="1" applyBorder="1" applyAlignment="1" applyProtection="1">
      <alignment vertical="center"/>
    </xf>
    <xf numFmtId="0" fontId="0" fillId="7" borderId="9" xfId="0" applyFill="1" applyBorder="1" applyAlignment="1" applyProtection="1">
      <alignment vertical="center"/>
    </xf>
    <xf numFmtId="0" fontId="0" fillId="7" borderId="14" xfId="0" applyFill="1" applyBorder="1" applyAlignment="1" applyProtection="1">
      <alignment vertical="center"/>
    </xf>
    <xf numFmtId="0" fontId="17" fillId="7" borderId="24" xfId="0" applyFont="1" applyFill="1" applyBorder="1" applyProtection="1"/>
    <xf numFmtId="2" fontId="0" fillId="7" borderId="24" xfId="0" applyNumberFormat="1" applyFill="1" applyBorder="1" applyAlignment="1" applyProtection="1">
      <alignment vertical="center"/>
    </xf>
    <xf numFmtId="0" fontId="17" fillId="7" borderId="26" xfId="0" applyFont="1" applyFill="1" applyBorder="1" applyProtection="1"/>
    <xf numFmtId="2" fontId="0" fillId="7" borderId="26" xfId="0" applyNumberFormat="1" applyFill="1" applyBorder="1" applyAlignment="1" applyProtection="1">
      <alignment vertical="center"/>
    </xf>
    <xf numFmtId="0" fontId="0" fillId="7" borderId="11" xfId="0" applyFill="1" applyBorder="1" applyAlignment="1" applyProtection="1">
      <alignment vertical="center"/>
    </xf>
    <xf numFmtId="0" fontId="0" fillId="7" borderId="13" xfId="0" applyFill="1" applyBorder="1" applyAlignment="1" applyProtection="1">
      <alignment vertical="center"/>
    </xf>
    <xf numFmtId="0" fontId="28" fillId="0" borderId="0" xfId="0" applyFont="1" applyProtection="1"/>
    <xf numFmtId="2" fontId="3" fillId="7" borderId="11" xfId="0" applyNumberFormat="1" applyFont="1" applyFill="1" applyBorder="1" applyAlignment="1" applyProtection="1">
      <alignment horizontal="right"/>
    </xf>
    <xf numFmtId="0" fontId="32" fillId="7" borderId="53" xfId="0" applyFont="1" applyFill="1" applyBorder="1" applyAlignment="1" applyProtection="1">
      <alignment vertical="center"/>
    </xf>
    <xf numFmtId="0" fontId="32" fillId="7" borderId="55" xfId="0" applyFont="1" applyFill="1" applyBorder="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4" fillId="7" borderId="4" xfId="0" applyFont="1" applyFill="1" applyBorder="1" applyAlignment="1" applyProtection="1">
      <alignment vertical="center"/>
    </xf>
    <xf numFmtId="0" fontId="23" fillId="0" borderId="0" xfId="0" applyFont="1" applyFill="1" applyBorder="1" applyProtection="1"/>
    <xf numFmtId="2" fontId="3" fillId="0" borderId="0" xfId="0" applyNumberFormat="1" applyFont="1" applyBorder="1" applyProtection="1">
      <protection locked="0"/>
    </xf>
    <xf numFmtId="2" fontId="29" fillId="7" borderId="7" xfId="0" applyNumberFormat="1" applyFont="1" applyFill="1" applyBorder="1" applyProtection="1">
      <protection locked="0"/>
    </xf>
    <xf numFmtId="2" fontId="3" fillId="0" borderId="9" xfId="0" applyNumberFormat="1" applyFont="1" applyFill="1" applyBorder="1" applyProtection="1">
      <protection locked="0"/>
    </xf>
    <xf numFmtId="0" fontId="4" fillId="0" borderId="16" xfId="0" applyFont="1" applyBorder="1" applyAlignment="1" applyProtection="1">
      <alignment horizontal="center" vertical="center"/>
    </xf>
    <xf numFmtId="0" fontId="19" fillId="7" borderId="4" xfId="0" applyFont="1" applyFill="1" applyBorder="1" applyAlignment="1" applyProtection="1">
      <alignment vertical="center" wrapText="1"/>
    </xf>
    <xf numFmtId="0" fontId="19" fillId="7" borderId="5" xfId="0" applyFont="1" applyFill="1" applyBorder="1" applyAlignment="1" applyProtection="1">
      <alignment vertical="center" wrapText="1"/>
    </xf>
    <xf numFmtId="0" fontId="0" fillId="7" borderId="6" xfId="0" applyFill="1" applyBorder="1" applyAlignment="1" applyProtection="1">
      <alignment vertical="center" textRotation="135"/>
    </xf>
    <xf numFmtId="0" fontId="3" fillId="7" borderId="2" xfId="0" applyFont="1" applyFill="1" applyBorder="1" applyAlignment="1" applyProtection="1">
      <alignment horizontal="center" vertical="center"/>
    </xf>
    <xf numFmtId="0" fontId="36" fillId="2" borderId="12" xfId="0" applyFont="1" applyFill="1" applyBorder="1" applyAlignment="1" applyProtection="1">
      <alignment vertical="center"/>
      <protection locked="0" hidden="1"/>
    </xf>
    <xf numFmtId="0" fontId="19" fillId="7" borderId="0" xfId="0" applyFont="1" applyFill="1" applyBorder="1" applyAlignment="1" applyProtection="1">
      <alignment vertical="center" wrapText="1"/>
    </xf>
    <xf numFmtId="0" fontId="4" fillId="0" borderId="59" xfId="0" applyFont="1" applyBorder="1" applyAlignment="1" applyProtection="1">
      <alignment horizontal="center" vertical="center"/>
    </xf>
    <xf numFmtId="0" fontId="35" fillId="2" borderId="21" xfId="0" applyFont="1" applyFill="1" applyBorder="1" applyAlignment="1" applyProtection="1">
      <alignment vertical="top" wrapText="1"/>
    </xf>
    <xf numFmtId="0" fontId="0" fillId="2" borderId="9" xfId="0" applyFill="1" applyBorder="1" applyAlignment="1" applyProtection="1">
      <alignment vertical="top" wrapText="1"/>
    </xf>
    <xf numFmtId="0" fontId="0" fillId="2" borderId="14" xfId="0" applyFill="1" applyBorder="1" applyAlignment="1" applyProtection="1">
      <alignment vertical="top" wrapText="1"/>
    </xf>
    <xf numFmtId="0" fontId="35" fillId="2" borderId="4" xfId="0" applyFont="1" applyFill="1" applyBorder="1" applyAlignment="1" applyProtection="1">
      <alignment vertical="top" wrapText="1"/>
    </xf>
    <xf numFmtId="0" fontId="35" fillId="2" borderId="0" xfId="0" applyFont="1" applyFill="1" applyBorder="1" applyAlignment="1" applyProtection="1">
      <alignment vertical="top" wrapText="1"/>
    </xf>
    <xf numFmtId="0" fontId="35" fillId="2" borderId="5" xfId="0" applyFont="1" applyFill="1" applyBorder="1" applyAlignment="1" applyProtection="1">
      <alignment vertical="top" wrapText="1"/>
    </xf>
    <xf numFmtId="0" fontId="25" fillId="7" borderId="0" xfId="0" applyFont="1" applyFill="1" applyBorder="1" applyAlignment="1" applyProtection="1">
      <alignment vertical="center" textRotation="180" wrapText="1"/>
    </xf>
    <xf numFmtId="0" fontId="0" fillId="7" borderId="0" xfId="0" applyFill="1" applyBorder="1" applyAlignment="1" applyProtection="1">
      <alignment horizontal="left" vertical="top" wrapText="1"/>
    </xf>
    <xf numFmtId="0" fontId="21" fillId="7" borderId="0" xfId="0" applyFont="1" applyFill="1" applyBorder="1" applyAlignment="1" applyProtection="1">
      <alignment horizontal="center" vertical="center"/>
    </xf>
    <xf numFmtId="0" fontId="21" fillId="7" borderId="0" xfId="0" applyFont="1" applyFill="1" applyBorder="1" applyAlignment="1" applyProtection="1">
      <alignment horizontal="center"/>
    </xf>
    <xf numFmtId="0" fontId="38" fillId="7" borderId="0" xfId="0" applyFont="1" applyFill="1" applyBorder="1" applyAlignment="1" applyProtection="1">
      <alignment horizontal="left" vertical="top" wrapText="1"/>
    </xf>
    <xf numFmtId="0" fontId="15" fillId="2" borderId="1"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3" fillId="6" borderId="50" xfId="0" applyFont="1" applyFill="1" applyBorder="1" applyAlignment="1" applyProtection="1">
      <alignment horizontal="center" vertical="center" textRotation="135"/>
    </xf>
    <xf numFmtId="0" fontId="3" fillId="6" borderId="48" xfId="0" applyFont="1" applyFill="1" applyBorder="1" applyAlignment="1" applyProtection="1">
      <alignment horizontal="center" vertical="center" textRotation="135"/>
    </xf>
    <xf numFmtId="0" fontId="3" fillId="6" borderId="51" xfId="0" applyFont="1" applyFill="1" applyBorder="1" applyAlignment="1" applyProtection="1">
      <alignment horizontal="center" vertical="center" textRotation="135"/>
    </xf>
    <xf numFmtId="0" fontId="3" fillId="4" borderId="50" xfId="0" applyFont="1" applyFill="1" applyBorder="1" applyAlignment="1" applyProtection="1">
      <alignment horizontal="center" vertical="center" textRotation="135"/>
    </xf>
    <xf numFmtId="0" fontId="3" fillId="4" borderId="48" xfId="0" applyFont="1" applyFill="1" applyBorder="1" applyAlignment="1" applyProtection="1">
      <alignment horizontal="center" vertical="center" textRotation="135"/>
    </xf>
    <xf numFmtId="0" fontId="3" fillId="4" borderId="49" xfId="0" applyFont="1" applyFill="1" applyBorder="1" applyAlignment="1" applyProtection="1">
      <alignment horizontal="center" vertical="center" textRotation="135"/>
    </xf>
    <xf numFmtId="0" fontId="3" fillId="6" borderId="49" xfId="0" applyFont="1" applyFill="1" applyBorder="1" applyAlignment="1" applyProtection="1">
      <alignment horizontal="center" vertical="center" textRotation="135"/>
    </xf>
    <xf numFmtId="0" fontId="0" fillId="0" borderId="0" xfId="0" applyFill="1" applyBorder="1" applyAlignment="1" applyProtection="1">
      <alignment horizontal="center"/>
    </xf>
    <xf numFmtId="0" fontId="19" fillId="3" borderId="17" xfId="0" applyFont="1" applyFill="1" applyBorder="1" applyAlignment="1" applyProtection="1">
      <alignment horizontal="center" vertical="center"/>
    </xf>
    <xf numFmtId="0" fontId="19" fillId="7" borderId="4" xfId="0" applyFont="1" applyFill="1" applyBorder="1" applyAlignment="1" applyProtection="1">
      <alignment horizontal="center" vertical="center" wrapText="1"/>
    </xf>
    <xf numFmtId="0" fontId="19" fillId="7" borderId="5" xfId="0" applyFont="1" applyFill="1" applyBorder="1" applyAlignment="1" applyProtection="1">
      <alignment horizontal="center" vertical="center" wrapText="1"/>
    </xf>
    <xf numFmtId="0" fontId="0" fillId="7" borderId="46" xfId="0" applyFill="1" applyBorder="1" applyAlignment="1" applyProtection="1">
      <alignment horizontal="center" vertical="center" textRotation="135"/>
    </xf>
    <xf numFmtId="0" fontId="0" fillId="7" borderId="17" xfId="0" applyFill="1" applyBorder="1" applyAlignment="1" applyProtection="1">
      <alignment horizontal="center" vertical="center" textRotation="135"/>
    </xf>
    <xf numFmtId="0" fontId="0" fillId="7" borderId="47" xfId="0" applyFill="1" applyBorder="1" applyAlignment="1" applyProtection="1">
      <alignment horizontal="center" vertical="center" textRotation="135"/>
    </xf>
    <xf numFmtId="0" fontId="25" fillId="7" borderId="4" xfId="0" applyFont="1" applyFill="1" applyBorder="1" applyAlignment="1" applyProtection="1">
      <alignment horizontal="center" vertical="center" textRotation="180" wrapText="1"/>
    </xf>
    <xf numFmtId="0" fontId="25" fillId="7" borderId="17" xfId="0" applyFont="1" applyFill="1" applyBorder="1" applyAlignment="1" applyProtection="1">
      <alignment horizontal="center" vertical="center" textRotation="180" wrapText="1"/>
    </xf>
    <xf numFmtId="0" fontId="15" fillId="2" borderId="15" xfId="0" applyFont="1" applyFill="1" applyBorder="1" applyAlignment="1" applyProtection="1">
      <alignment horizontal="center" vertical="center"/>
    </xf>
    <xf numFmtId="0" fontId="15" fillId="2" borderId="16" xfId="0" applyFont="1" applyFill="1" applyBorder="1" applyAlignment="1" applyProtection="1">
      <alignment horizontal="center" vertical="center"/>
    </xf>
    <xf numFmtId="0" fontId="8" fillId="7" borderId="0" xfId="0" applyFont="1" applyFill="1" applyBorder="1" applyAlignment="1" applyProtection="1">
      <alignment horizontal="center"/>
    </xf>
    <xf numFmtId="0" fontId="15" fillId="2" borderId="12" xfId="0" applyFont="1" applyFill="1" applyBorder="1" applyAlignment="1" applyProtection="1">
      <alignment horizontal="center" vertical="center"/>
    </xf>
    <xf numFmtId="0" fontId="31" fillId="7" borderId="4" xfId="0" applyFont="1" applyFill="1" applyBorder="1" applyAlignment="1" applyProtection="1">
      <alignment horizontal="center" vertical="center" textRotation="180" wrapText="1"/>
    </xf>
    <xf numFmtId="0" fontId="37" fillId="7" borderId="2" xfId="0" applyFont="1" applyFill="1" applyBorder="1" applyAlignment="1" applyProtection="1">
      <alignment horizontal="center" vertical="center" wrapText="1"/>
    </xf>
    <xf numFmtId="0" fontId="37" fillId="7" borderId="0" xfId="0" applyFont="1" applyFill="1" applyBorder="1" applyAlignment="1" applyProtection="1">
      <alignment horizontal="center" vertical="center" wrapText="1"/>
    </xf>
    <xf numFmtId="0" fontId="0" fillId="7" borderId="35" xfId="0" applyFill="1" applyBorder="1" applyAlignment="1" applyProtection="1">
      <alignment horizontal="center"/>
    </xf>
    <xf numFmtId="0" fontId="0" fillId="7" borderId="36" xfId="0" applyFill="1" applyBorder="1" applyAlignment="1" applyProtection="1">
      <alignment horizontal="center"/>
    </xf>
    <xf numFmtId="0" fontId="0" fillId="7" borderId="37" xfId="0" applyFill="1" applyBorder="1" applyAlignment="1" applyProtection="1">
      <alignment horizontal="center"/>
    </xf>
    <xf numFmtId="0" fontId="0" fillId="7" borderId="38" xfId="0" applyFill="1" applyBorder="1" applyAlignment="1" applyProtection="1">
      <alignment horizontal="center"/>
    </xf>
    <xf numFmtId="0" fontId="0" fillId="7" borderId="7" xfId="0" applyFill="1" applyBorder="1" applyAlignment="1" applyProtection="1">
      <alignment horizontal="center"/>
    </xf>
    <xf numFmtId="0" fontId="0" fillId="7" borderId="39" xfId="0" applyFill="1" applyBorder="1" applyAlignment="1" applyProtection="1">
      <alignment horizontal="center"/>
    </xf>
    <xf numFmtId="0" fontId="0" fillId="7" borderId="0" xfId="0" applyFill="1" applyBorder="1" applyAlignment="1" applyProtection="1">
      <alignment horizontal="center"/>
    </xf>
    <xf numFmtId="0" fontId="0" fillId="7" borderId="4" xfId="0" applyFill="1" applyBorder="1" applyAlignment="1" applyProtection="1">
      <alignment horizontal="center" vertical="center" textRotation="135"/>
      <protection locked="0"/>
    </xf>
    <xf numFmtId="0" fontId="0" fillId="7" borderId="0" xfId="0" applyFill="1" applyBorder="1" applyAlignment="1" applyProtection="1">
      <alignment horizontal="center" vertical="center" textRotation="135"/>
      <protection locked="0"/>
    </xf>
    <xf numFmtId="0" fontId="0" fillId="7" borderId="5" xfId="0" applyFill="1" applyBorder="1" applyAlignment="1" applyProtection="1">
      <alignment horizontal="center" vertical="center" textRotation="135"/>
      <protection locked="0"/>
    </xf>
    <xf numFmtId="0" fontId="13" fillId="7" borderId="0" xfId="0" applyFont="1" applyFill="1" applyBorder="1" applyAlignment="1" applyProtection="1">
      <alignment horizontal="center" vertical="center" wrapText="1"/>
    </xf>
    <xf numFmtId="0" fontId="13" fillId="7" borderId="5" xfId="0" applyFont="1" applyFill="1" applyBorder="1" applyAlignment="1" applyProtection="1">
      <alignment horizontal="center" vertical="center" wrapText="1"/>
    </xf>
    <xf numFmtId="0" fontId="14" fillId="7" borderId="0" xfId="0" applyFont="1" applyFill="1" applyBorder="1" applyAlignment="1" applyProtection="1">
      <alignment horizontal="center" vertical="center" wrapText="1"/>
    </xf>
    <xf numFmtId="0" fontId="3" fillId="7" borderId="28" xfId="0" applyFont="1" applyFill="1" applyBorder="1" applyAlignment="1" applyProtection="1">
      <alignment horizontal="center"/>
    </xf>
    <xf numFmtId="0" fontId="3" fillId="7" borderId="29" xfId="0" applyFont="1" applyFill="1" applyBorder="1" applyAlignment="1" applyProtection="1">
      <alignment horizontal="center"/>
    </xf>
    <xf numFmtId="0" fontId="3" fillId="7" borderId="54" xfId="0" applyFont="1" applyFill="1" applyBorder="1" applyAlignment="1" applyProtection="1">
      <alignment horizontal="center"/>
    </xf>
    <xf numFmtId="0" fontId="0" fillId="2" borderId="28" xfId="0" applyFill="1" applyBorder="1" applyAlignment="1" applyProtection="1">
      <alignment horizontal="left" vertical="center"/>
      <protection locked="0"/>
    </xf>
    <xf numFmtId="0" fontId="0" fillId="2" borderId="29" xfId="0" applyFill="1" applyBorder="1" applyAlignment="1" applyProtection="1">
      <alignment horizontal="left" vertical="center"/>
      <protection locked="0"/>
    </xf>
    <xf numFmtId="0" fontId="0" fillId="2" borderId="54" xfId="0" applyFill="1" applyBorder="1" applyAlignment="1" applyProtection="1">
      <alignment horizontal="left" vertical="center"/>
      <protection locked="0"/>
    </xf>
    <xf numFmtId="0" fontId="15" fillId="7" borderId="4" xfId="0" applyFont="1" applyFill="1" applyBorder="1" applyAlignment="1" applyProtection="1">
      <alignment horizontal="center" vertical="center"/>
    </xf>
    <xf numFmtId="0" fontId="15" fillId="7" borderId="0" xfId="0" applyFont="1" applyFill="1" applyBorder="1" applyAlignment="1" applyProtection="1">
      <alignment horizontal="center" vertical="center"/>
    </xf>
    <xf numFmtId="0" fontId="15" fillId="7" borderId="5" xfId="0" applyFont="1" applyFill="1" applyBorder="1" applyAlignment="1" applyProtection="1">
      <alignment horizontal="center" vertical="center"/>
    </xf>
    <xf numFmtId="0" fontId="34" fillId="7" borderId="1" xfId="0" applyFont="1" applyFill="1" applyBorder="1" applyAlignment="1" applyProtection="1">
      <alignment horizontal="center" vertical="center"/>
    </xf>
    <xf numFmtId="0" fontId="34" fillId="7" borderId="2" xfId="0" applyFont="1" applyFill="1" applyBorder="1" applyAlignment="1" applyProtection="1">
      <alignment horizontal="center" vertical="center"/>
    </xf>
    <xf numFmtId="0" fontId="34" fillId="7" borderId="3" xfId="0" applyFont="1" applyFill="1" applyBorder="1" applyAlignment="1" applyProtection="1">
      <alignment horizontal="center" vertical="center"/>
    </xf>
    <xf numFmtId="0" fontId="34" fillId="7" borderId="4" xfId="0" applyFont="1" applyFill="1" applyBorder="1" applyAlignment="1" applyProtection="1">
      <alignment horizontal="center" vertical="center"/>
    </xf>
    <xf numFmtId="0" fontId="34" fillId="7" borderId="0" xfId="0" applyFont="1" applyFill="1" applyBorder="1" applyAlignment="1" applyProtection="1">
      <alignment horizontal="center" vertical="center"/>
    </xf>
    <xf numFmtId="0" fontId="34" fillId="7" borderId="5" xfId="0" applyFont="1" applyFill="1" applyBorder="1" applyAlignment="1" applyProtection="1">
      <alignment horizontal="center" vertical="center"/>
    </xf>
    <xf numFmtId="0" fontId="0" fillId="7" borderId="35" xfId="0" applyFill="1" applyBorder="1" applyAlignment="1" applyProtection="1">
      <alignment horizontal="left" vertical="top"/>
    </xf>
    <xf numFmtId="0" fontId="0" fillId="7" borderId="36" xfId="0" applyFill="1" applyBorder="1" applyAlignment="1" applyProtection="1">
      <alignment horizontal="left" vertical="top"/>
    </xf>
    <xf numFmtId="0" fontId="0" fillId="7" borderId="37" xfId="0" applyFill="1" applyBorder="1" applyAlignment="1" applyProtection="1">
      <alignment horizontal="left" vertical="top"/>
    </xf>
    <xf numFmtId="0" fontId="0" fillId="7" borderId="41" xfId="0" applyFill="1" applyBorder="1" applyAlignment="1" applyProtection="1">
      <alignment horizontal="left" vertical="top"/>
    </xf>
    <xf numFmtId="0" fontId="0" fillId="7" borderId="0" xfId="0" applyFill="1" applyBorder="1" applyAlignment="1" applyProtection="1">
      <alignment horizontal="left" vertical="top"/>
    </xf>
    <xf numFmtId="0" fontId="0" fillId="7" borderId="34" xfId="0" applyFill="1" applyBorder="1" applyAlignment="1" applyProtection="1">
      <alignment horizontal="left" vertical="top"/>
    </xf>
    <xf numFmtId="0" fontId="0" fillId="7" borderId="42" xfId="0" applyFill="1" applyBorder="1" applyAlignment="1" applyProtection="1">
      <alignment horizontal="left" vertical="top"/>
    </xf>
    <xf numFmtId="0" fontId="0" fillId="7" borderId="40" xfId="0" applyFill="1" applyBorder="1" applyAlignment="1" applyProtection="1">
      <alignment horizontal="left" vertical="top"/>
    </xf>
    <xf numFmtId="0" fontId="0" fillId="7" borderId="43" xfId="0" applyFill="1" applyBorder="1" applyAlignment="1" applyProtection="1">
      <alignment horizontal="left" vertical="top"/>
    </xf>
    <xf numFmtId="0" fontId="0" fillId="2" borderId="24" xfId="0" applyFill="1" applyBorder="1" applyAlignment="1" applyProtection="1">
      <alignment horizontal="left"/>
      <protection locked="0"/>
    </xf>
    <xf numFmtId="0" fontId="0" fillId="2" borderId="0" xfId="0" applyFill="1" applyBorder="1" applyAlignment="1" applyProtection="1">
      <alignment horizontal="left"/>
      <protection locked="0"/>
    </xf>
    <xf numFmtId="0" fontId="0" fillId="2" borderId="5" xfId="0" applyFill="1" applyBorder="1" applyAlignment="1" applyProtection="1">
      <alignment horizontal="left"/>
      <protection locked="0"/>
    </xf>
    <xf numFmtId="14" fontId="0" fillId="2" borderId="26" xfId="0" applyNumberFormat="1" applyFill="1" applyBorder="1" applyAlignment="1" applyProtection="1">
      <alignment horizontal="left"/>
      <protection locked="0"/>
    </xf>
    <xf numFmtId="14" fontId="0" fillId="2" borderId="11" xfId="0" applyNumberFormat="1" applyFill="1" applyBorder="1" applyAlignment="1" applyProtection="1">
      <alignment horizontal="left"/>
      <protection locked="0"/>
    </xf>
    <xf numFmtId="14" fontId="0" fillId="2" borderId="13" xfId="0" applyNumberFormat="1" applyFill="1" applyBorder="1" applyAlignment="1" applyProtection="1">
      <alignment horizontal="left"/>
      <protection locked="0"/>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3" fillId="6" borderId="57" xfId="0" applyFont="1" applyFill="1" applyBorder="1" applyAlignment="1" applyProtection="1">
      <alignment horizontal="center" vertical="center" textRotation="135"/>
    </xf>
    <xf numFmtId="0" fontId="31" fillId="0" borderId="4" xfId="0" applyFont="1" applyBorder="1" applyAlignment="1" applyProtection="1">
      <alignment horizontal="center" vertical="center" textRotation="180" wrapText="1"/>
    </xf>
    <xf numFmtId="0" fontId="0" fillId="2" borderId="24"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14" fontId="0" fillId="2" borderId="26" xfId="0" applyNumberFormat="1" applyFill="1" applyBorder="1" applyAlignment="1" applyProtection="1">
      <alignment horizontal="left" vertical="top"/>
      <protection locked="0"/>
    </xf>
    <xf numFmtId="14" fontId="0" fillId="2" borderId="11" xfId="0" applyNumberFormat="1" applyFill="1" applyBorder="1" applyAlignment="1" applyProtection="1">
      <alignment horizontal="left" vertical="top"/>
      <protection locked="0"/>
    </xf>
    <xf numFmtId="14" fontId="0" fillId="2" borderId="13" xfId="0" applyNumberFormat="1" applyFill="1" applyBorder="1" applyAlignment="1" applyProtection="1">
      <alignment horizontal="left" vertical="top"/>
      <protection locked="0"/>
    </xf>
    <xf numFmtId="0" fontId="13" fillId="7" borderId="0" xfId="0" applyFont="1" applyFill="1" applyBorder="1" applyAlignment="1" applyProtection="1">
      <alignment horizontal="center" wrapText="1"/>
    </xf>
    <xf numFmtId="0" fontId="13" fillId="7" borderId="5" xfId="0" applyFont="1" applyFill="1" applyBorder="1" applyAlignment="1" applyProtection="1">
      <alignment horizontal="center" wrapText="1"/>
    </xf>
    <xf numFmtId="0" fontId="15" fillId="7" borderId="28" xfId="0" applyFont="1" applyFill="1" applyBorder="1" applyAlignment="1" applyProtection="1">
      <alignment horizontal="center" vertical="center"/>
    </xf>
    <xf numFmtId="0" fontId="15" fillId="7" borderId="29" xfId="0" applyFont="1" applyFill="1" applyBorder="1" applyAlignment="1" applyProtection="1">
      <alignment horizontal="center" vertical="center"/>
    </xf>
    <xf numFmtId="0" fontId="15" fillId="7" borderId="54" xfId="0" applyFont="1" applyFill="1" applyBorder="1" applyAlignment="1" applyProtection="1">
      <alignment horizontal="center" vertical="center"/>
    </xf>
    <xf numFmtId="0" fontId="35" fillId="2" borderId="4" xfId="0" applyFont="1" applyFill="1" applyBorder="1" applyAlignment="1" applyProtection="1">
      <alignment horizontal="left" vertical="top" wrapText="1"/>
      <protection locked="0"/>
    </xf>
    <xf numFmtId="0" fontId="35" fillId="2" borderId="0" xfId="0" applyFont="1" applyFill="1" applyBorder="1" applyAlignment="1" applyProtection="1">
      <alignment horizontal="left" vertical="top" wrapText="1"/>
      <protection locked="0"/>
    </xf>
    <xf numFmtId="0" fontId="35" fillId="2" borderId="5" xfId="0" applyFont="1" applyFill="1" applyBorder="1" applyAlignment="1" applyProtection="1">
      <alignment horizontal="left" vertical="top" wrapText="1"/>
      <protection locked="0"/>
    </xf>
    <xf numFmtId="0" fontId="3" fillId="8" borderId="53" xfId="0" applyFont="1" applyFill="1" applyBorder="1" applyAlignment="1" applyProtection="1">
      <alignment horizontal="left"/>
    </xf>
    <xf numFmtId="0" fontId="3" fillId="8" borderId="29" xfId="0" applyFont="1" applyFill="1" applyBorder="1" applyAlignment="1" applyProtection="1">
      <alignment horizontal="left"/>
    </xf>
    <xf numFmtId="0" fontId="3" fillId="8" borderId="54" xfId="0" applyFont="1" applyFill="1" applyBorder="1" applyAlignment="1" applyProtection="1">
      <alignment horizontal="left"/>
    </xf>
  </cellXfs>
  <cellStyles count="1">
    <cellStyle name="Standard" xfId="0" builtinId="0"/>
  </cellStyles>
  <dxfs count="3">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J$1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481694</xdr:colOff>
      <xdr:row>1</xdr:row>
      <xdr:rowOff>40660</xdr:rowOff>
    </xdr:from>
    <xdr:to>
      <xdr:col>4</xdr:col>
      <xdr:colOff>98962</xdr:colOff>
      <xdr:row>8</xdr:row>
      <xdr:rowOff>122154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19" b="14136"/>
        <a:stretch/>
      </xdr:blipFill>
      <xdr:spPr>
        <a:xfrm>
          <a:off x="862694" y="244767"/>
          <a:ext cx="1903268" cy="1414994"/>
        </a:xfrm>
        <a:prstGeom prst="rect">
          <a:avLst/>
        </a:prstGeom>
      </xdr:spPr>
    </xdr:pic>
    <xdr:clientData/>
  </xdr:twoCellAnchor>
  <xdr:twoCellAnchor>
    <xdr:from>
      <xdr:col>5</xdr:col>
      <xdr:colOff>355517</xdr:colOff>
      <xdr:row>1</xdr:row>
      <xdr:rowOff>55665</xdr:rowOff>
    </xdr:from>
    <xdr:to>
      <xdr:col>17</xdr:col>
      <xdr:colOff>707572</xdr:colOff>
      <xdr:row>8</xdr:row>
      <xdr:rowOff>49171</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3784517" y="259772"/>
          <a:ext cx="9496055" cy="1327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400"/>
            <a:t>Excel-Tool</a:t>
          </a:r>
          <a:r>
            <a:rPr lang="de-DE" sz="2400" baseline="0"/>
            <a:t> zur Berechnung der Parameter zur Prüfung auf Dichtheit von in Betrieb befindlichen Abwasserdruckleitungen</a:t>
          </a:r>
          <a:endParaRPr lang="de-DE" sz="2400"/>
        </a:p>
      </xdr:txBody>
    </xdr:sp>
    <xdr:clientData/>
  </xdr:twoCellAnchor>
  <xdr:twoCellAnchor editAs="oneCell">
    <xdr:from>
      <xdr:col>2</xdr:col>
      <xdr:colOff>452437</xdr:colOff>
      <xdr:row>36</xdr:row>
      <xdr:rowOff>180841</xdr:rowOff>
    </xdr:from>
    <xdr:to>
      <xdr:col>11</xdr:col>
      <xdr:colOff>214312</xdr:colOff>
      <xdr:row>52</xdr:row>
      <xdr:rowOff>37580</xdr:rowOff>
    </xdr:to>
    <xdr:pic>
      <xdr:nvPicPr>
        <xdr:cNvPr id="13" name="Grafik 12"/>
        <xdr:cNvPicPr>
          <a:picLocks noChangeAspect="1"/>
        </xdr:cNvPicPr>
      </xdr:nvPicPr>
      <xdr:blipFill>
        <a:blip xmlns:r="http://schemas.openxmlformats.org/officeDocument/2006/relationships" r:embed="rId2"/>
        <a:stretch>
          <a:fillRect/>
        </a:stretch>
      </xdr:blipFill>
      <xdr:spPr>
        <a:xfrm>
          <a:off x="1595437" y="7229341"/>
          <a:ext cx="6619875" cy="2904739"/>
        </a:xfrm>
        <a:prstGeom prst="rect">
          <a:avLst/>
        </a:prstGeom>
      </xdr:spPr>
    </xdr:pic>
    <xdr:clientData/>
  </xdr:twoCellAnchor>
  <xdr:twoCellAnchor editAs="oneCell">
    <xdr:from>
      <xdr:col>11</xdr:col>
      <xdr:colOff>500062</xdr:colOff>
      <xdr:row>37</xdr:row>
      <xdr:rowOff>119063</xdr:rowOff>
    </xdr:from>
    <xdr:to>
      <xdr:col>22</xdr:col>
      <xdr:colOff>165713</xdr:colOff>
      <xdr:row>52</xdr:row>
      <xdr:rowOff>119062</xdr:rowOff>
    </xdr:to>
    <xdr:pic>
      <xdr:nvPicPr>
        <xdr:cNvPr id="14" name="Grafik 13"/>
        <xdr:cNvPicPr>
          <a:picLocks noChangeAspect="1"/>
        </xdr:cNvPicPr>
      </xdr:nvPicPr>
      <xdr:blipFill>
        <a:blip xmlns:r="http://schemas.openxmlformats.org/officeDocument/2006/relationships" r:embed="rId3"/>
        <a:stretch>
          <a:fillRect/>
        </a:stretch>
      </xdr:blipFill>
      <xdr:spPr>
        <a:xfrm>
          <a:off x="8501062" y="7358063"/>
          <a:ext cx="8047651" cy="2857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88998</xdr:colOff>
      <xdr:row>1</xdr:row>
      <xdr:rowOff>38151</xdr:rowOff>
    </xdr:from>
    <xdr:to>
      <xdr:col>2</xdr:col>
      <xdr:colOff>1143942</xdr:colOff>
      <xdr:row>6</xdr:row>
      <xdr:rowOff>164326</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19" b="14136"/>
        <a:stretch/>
      </xdr:blipFill>
      <xdr:spPr>
        <a:xfrm>
          <a:off x="469998" y="239857"/>
          <a:ext cx="1816944" cy="1350817"/>
        </a:xfrm>
        <a:prstGeom prst="rect">
          <a:avLst/>
        </a:prstGeom>
      </xdr:spPr>
    </xdr:pic>
    <xdr:clientData/>
  </xdr:twoCellAnchor>
  <xdr:twoCellAnchor>
    <xdr:from>
      <xdr:col>2</xdr:col>
      <xdr:colOff>1941172</xdr:colOff>
      <xdr:row>1</xdr:row>
      <xdr:rowOff>188897</xdr:rowOff>
    </xdr:from>
    <xdr:to>
      <xdr:col>5</xdr:col>
      <xdr:colOff>299358</xdr:colOff>
      <xdr:row>8</xdr:row>
      <xdr:rowOff>43222</xdr:rowOff>
    </xdr:to>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3084172" y="393004"/>
          <a:ext cx="7638257" cy="1187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400"/>
            <a:t>Ermittlung</a:t>
          </a:r>
          <a:r>
            <a:rPr lang="de-DE" sz="2400" baseline="0"/>
            <a:t> des Prüfdrucks für die Dichtheitsprüfung nach dem HSA-Normalverfahren bzw. 20-Minuten-Test</a:t>
          </a:r>
          <a:endParaRPr lang="de-DE" sz="24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139628</xdr:colOff>
      <xdr:row>1</xdr:row>
      <xdr:rowOff>121226</xdr:rowOff>
    </xdr:from>
    <xdr:to>
      <xdr:col>2</xdr:col>
      <xdr:colOff>1523999</xdr:colOff>
      <xdr:row>8</xdr:row>
      <xdr:rowOff>196654</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19" b="14136"/>
        <a:stretch/>
      </xdr:blipFill>
      <xdr:spPr>
        <a:xfrm>
          <a:off x="434037" y="363681"/>
          <a:ext cx="2388826" cy="1772609"/>
        </a:xfrm>
        <a:prstGeom prst="rect">
          <a:avLst/>
        </a:prstGeom>
      </xdr:spPr>
    </xdr:pic>
    <xdr:clientData/>
  </xdr:twoCellAnchor>
  <xdr:twoCellAnchor>
    <xdr:from>
      <xdr:col>2</xdr:col>
      <xdr:colOff>2695145</xdr:colOff>
      <xdr:row>1</xdr:row>
      <xdr:rowOff>173180</xdr:rowOff>
    </xdr:from>
    <xdr:to>
      <xdr:col>8</xdr:col>
      <xdr:colOff>207819</xdr:colOff>
      <xdr:row>8</xdr:row>
      <xdr:rowOff>51953</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3994009" y="415635"/>
          <a:ext cx="8007492" cy="15759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400" baseline="0"/>
            <a:t>Berechnung des zulässigen Druckabfalls in der Hauptprüfung der Dichtheitsprüfung nach dem "HSA-Normalverfahren" von in Betrieb befindlichen Abwasserdruckleitungen</a:t>
          </a:r>
          <a:endParaRPr lang="de-DE" sz="2400"/>
        </a:p>
      </xdr:txBody>
    </xdr:sp>
    <xdr:clientData/>
  </xdr:twoCellAnchor>
  <mc:AlternateContent xmlns:mc="http://schemas.openxmlformats.org/markup-compatibility/2006">
    <mc:Choice xmlns:a14="http://schemas.microsoft.com/office/drawing/2010/main" Requires="a14">
      <xdr:twoCellAnchor editAs="oneCell">
        <xdr:from>
          <xdr:col>8</xdr:col>
          <xdr:colOff>1181100</xdr:colOff>
          <xdr:row>10</xdr:row>
          <xdr:rowOff>0</xdr:rowOff>
        </xdr:from>
        <xdr:to>
          <xdr:col>9</xdr:col>
          <xdr:colOff>952500</xdr:colOff>
          <xdr:row>11</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138548</xdr:colOff>
      <xdr:row>0</xdr:row>
      <xdr:rowOff>43985</xdr:rowOff>
    </xdr:from>
    <xdr:to>
      <xdr:col>0</xdr:col>
      <xdr:colOff>1333502</xdr:colOff>
      <xdr:row>4</xdr:row>
      <xdr:rowOff>161721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19" b="14136"/>
        <a:stretch/>
      </xdr:blipFill>
      <xdr:spPr>
        <a:xfrm>
          <a:off x="138548" y="234485"/>
          <a:ext cx="1194954" cy="888395"/>
        </a:xfrm>
        <a:prstGeom prst="rect">
          <a:avLst/>
        </a:prstGeom>
      </xdr:spPr>
    </xdr:pic>
    <xdr:clientData/>
  </xdr:twoCellAnchor>
  <xdr:twoCellAnchor>
    <xdr:from>
      <xdr:col>0</xdr:col>
      <xdr:colOff>77933</xdr:colOff>
      <xdr:row>106</xdr:row>
      <xdr:rowOff>138545</xdr:rowOff>
    </xdr:from>
    <xdr:to>
      <xdr:col>0</xdr:col>
      <xdr:colOff>3216089</xdr:colOff>
      <xdr:row>119</xdr:row>
      <xdr:rowOff>89647</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77933" y="20376369"/>
          <a:ext cx="3138156" cy="2427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Das HSA-Normalverfahren wurde im Rahmen des Forschungsvorhabens "Prüfung und Sanierung von Abwasserdruckleitungen unter Berücksichtigung des Risikopotentials seeverlegter Leitungen" durch die Hochschule Augsburg in Kooperation mit dem Bayerischen Landesamt für Umwelt entwickelt.</a:t>
          </a:r>
        </a:p>
        <a:p>
          <a:endParaRPr lang="de-DE" sz="1100"/>
        </a:p>
        <a:p>
          <a:r>
            <a:rPr lang="de-DE" sz="1100"/>
            <a:t>Nebenstehend ist der schematische</a:t>
          </a:r>
          <a:r>
            <a:rPr lang="de-DE" sz="1100" baseline="0"/>
            <a:t> Druckverlauf des Prüfverfahrens dargestellt.</a:t>
          </a:r>
        </a:p>
        <a:p>
          <a:endParaRPr lang="de-DE" sz="1100" baseline="0"/>
        </a:p>
        <a:p>
          <a:r>
            <a:rPr lang="de-DE" sz="1100" baseline="0"/>
            <a:t>Eine Unterschreitung des zulässigen Druckabfalls (siehe Seite 1) führt zu der Bewertung einer dichten Druckleitung.</a:t>
          </a:r>
          <a:endParaRPr lang="de-DE" sz="1100"/>
        </a:p>
      </xdr:txBody>
    </xdr:sp>
    <xdr:clientData/>
  </xdr:twoCellAnchor>
  <xdr:twoCellAnchor>
    <xdr:from>
      <xdr:col>7</xdr:col>
      <xdr:colOff>386602</xdr:colOff>
      <xdr:row>1</xdr:row>
      <xdr:rowOff>58067</xdr:rowOff>
    </xdr:from>
    <xdr:to>
      <xdr:col>11</xdr:col>
      <xdr:colOff>603079</xdr:colOff>
      <xdr:row>10</xdr:row>
      <xdr:rowOff>78440</xdr:rowOff>
    </xdr:to>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9003926" y="248567"/>
          <a:ext cx="3264477" cy="17460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Informationen zum Druck:</a:t>
          </a:r>
        </a:p>
        <a:p>
          <a:pPr algn="ctr"/>
          <a:endParaRPr lang="de-DE" sz="1100"/>
        </a:p>
        <a:p>
          <a:pPr algn="ctr"/>
          <a:r>
            <a:rPr lang="de-DE" sz="1100"/>
            <a:t>Bitte die</a:t>
          </a:r>
          <a:r>
            <a:rPr lang="de-DE" sz="1100" baseline="0"/>
            <a:t> blauen Felder des </a:t>
          </a:r>
          <a:r>
            <a:rPr lang="de-DE" sz="1100"/>
            <a:t>Prüfprotokolls vervollständigen.</a:t>
          </a:r>
        </a:p>
        <a:p>
          <a:pPr algn="ctr"/>
          <a:r>
            <a:rPr lang="de-DE" sz="1100"/>
            <a:t>Anschließend</a:t>
          </a:r>
          <a:r>
            <a:rPr lang="de-DE" sz="1100" baseline="0"/>
            <a:t> über Strg + P drucken</a:t>
          </a:r>
          <a:endParaRPr lang="de-DE" sz="1100"/>
        </a:p>
      </xdr:txBody>
    </xdr:sp>
    <xdr:clientData/>
  </xdr:twoCellAnchor>
  <xdr:twoCellAnchor editAs="oneCell">
    <xdr:from>
      <xdr:col>0</xdr:col>
      <xdr:colOff>3252253</xdr:colOff>
      <xdr:row>106</xdr:row>
      <xdr:rowOff>128870</xdr:rowOff>
    </xdr:from>
    <xdr:to>
      <xdr:col>6</xdr:col>
      <xdr:colOff>931843</xdr:colOff>
      <xdr:row>118</xdr:row>
      <xdr:rowOff>156882</xdr:rowOff>
    </xdr:to>
    <xdr:pic>
      <xdr:nvPicPr>
        <xdr:cNvPr id="9" name="Grafik 8"/>
        <xdr:cNvPicPr>
          <a:picLocks noChangeAspect="1"/>
        </xdr:cNvPicPr>
      </xdr:nvPicPr>
      <xdr:blipFill>
        <a:blip xmlns:r="http://schemas.openxmlformats.org/officeDocument/2006/relationships" r:embed="rId2"/>
        <a:stretch>
          <a:fillRect/>
        </a:stretch>
      </xdr:blipFill>
      <xdr:spPr>
        <a:xfrm>
          <a:off x="3252253" y="20366694"/>
          <a:ext cx="5310796" cy="23140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83342</xdr:colOff>
      <xdr:row>1</xdr:row>
      <xdr:rowOff>91847</xdr:rowOff>
    </xdr:from>
    <xdr:to>
      <xdr:col>2</xdr:col>
      <xdr:colOff>1486604</xdr:colOff>
      <xdr:row>8</xdr:row>
      <xdr:rowOff>176892</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19" b="14136"/>
        <a:stretch/>
      </xdr:blipFill>
      <xdr:spPr>
        <a:xfrm>
          <a:off x="464342" y="336776"/>
          <a:ext cx="2410191" cy="1799545"/>
        </a:xfrm>
        <a:prstGeom prst="rect">
          <a:avLst/>
        </a:prstGeom>
      </xdr:spPr>
    </xdr:pic>
    <xdr:clientData/>
  </xdr:twoCellAnchor>
  <xdr:twoCellAnchor>
    <xdr:from>
      <xdr:col>2</xdr:col>
      <xdr:colOff>1674452</xdr:colOff>
      <xdr:row>2</xdr:row>
      <xdr:rowOff>34635</xdr:rowOff>
    </xdr:from>
    <xdr:to>
      <xdr:col>7</xdr:col>
      <xdr:colOff>625928</xdr:colOff>
      <xdr:row>8</xdr:row>
      <xdr:rowOff>45459</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3062381" y="524492"/>
          <a:ext cx="8871083" cy="14803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400"/>
            <a:t>Bestimmung des</a:t>
          </a:r>
          <a:r>
            <a:rPr lang="de-DE" sz="2400" baseline="0"/>
            <a:t> Nachpumpvolumens </a:t>
          </a:r>
          <a:r>
            <a:rPr lang="de-DE" sz="2400"/>
            <a:t>i</a:t>
          </a:r>
          <a:r>
            <a:rPr lang="de-DE" sz="2400" baseline="0"/>
            <a:t>n der Hauptprüfung der Dichtheitsprüfung nach dem "20-Min Test" von in Betrieb befindlichen Abwasserdruckleitungen</a:t>
          </a:r>
          <a:endParaRPr lang="de-DE" sz="24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138548</xdr:colOff>
      <xdr:row>0</xdr:row>
      <xdr:rowOff>43985</xdr:rowOff>
    </xdr:from>
    <xdr:to>
      <xdr:col>0</xdr:col>
      <xdr:colOff>1333502</xdr:colOff>
      <xdr:row>4</xdr:row>
      <xdr:rowOff>137228</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19" b="14136"/>
        <a:stretch/>
      </xdr:blipFill>
      <xdr:spPr>
        <a:xfrm>
          <a:off x="138548" y="43985"/>
          <a:ext cx="1194954" cy="889261"/>
        </a:xfrm>
        <a:prstGeom prst="rect">
          <a:avLst/>
        </a:prstGeom>
      </xdr:spPr>
    </xdr:pic>
    <xdr:clientData/>
  </xdr:twoCellAnchor>
  <xdr:twoCellAnchor>
    <xdr:from>
      <xdr:col>0</xdr:col>
      <xdr:colOff>77932</xdr:colOff>
      <xdr:row>113</xdr:row>
      <xdr:rowOff>138545</xdr:rowOff>
    </xdr:from>
    <xdr:to>
      <xdr:col>0</xdr:col>
      <xdr:colOff>3660321</xdr:colOff>
      <xdr:row>125</xdr:row>
      <xdr:rowOff>8658</xdr:rowOff>
    </xdr:to>
    <xdr:sp macro="" textlink="">
      <xdr:nvSpPr>
        <xdr:cNvPr id="5" name="Textfeld 4">
          <a:extLst>
            <a:ext uri="{FF2B5EF4-FFF2-40B4-BE49-F238E27FC236}">
              <a16:creationId xmlns:a16="http://schemas.microsoft.com/office/drawing/2014/main" id="{00000000-0008-0000-0500-000005000000}"/>
            </a:ext>
          </a:extLst>
        </xdr:cNvPr>
        <xdr:cNvSpPr txBox="1"/>
      </xdr:nvSpPr>
      <xdr:spPr>
        <a:xfrm>
          <a:off x="77932" y="22957724"/>
          <a:ext cx="3582389" cy="21561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Der 20-Min Test wurde im Rahmen des Forschungsvorhabens "Prüfung und Sanierung von Abwasserdruckleitungen unter Berücksichtigung des Risikopotentials seeverlegter Leitungen" durch die Hochschule Augsburg in Kooperation mit dem Bayerischen Landesamt für Umwelt entwickelt.</a:t>
          </a:r>
        </a:p>
        <a:p>
          <a:endParaRPr lang="de-DE" sz="1100"/>
        </a:p>
        <a:p>
          <a:r>
            <a:rPr lang="de-DE" sz="1100"/>
            <a:t>Nebenstehend ist der schematische</a:t>
          </a:r>
          <a:r>
            <a:rPr lang="de-DE" sz="1100" baseline="0"/>
            <a:t> Druckverlauf des Prüfverfahrens dargestellt.</a:t>
          </a:r>
        </a:p>
        <a:p>
          <a:endParaRPr lang="de-DE" sz="1100" baseline="0"/>
        </a:p>
        <a:p>
          <a:r>
            <a:rPr lang="de-DE" sz="1100" baseline="0"/>
            <a:t>Ein Mindestdruckanstieg von 0,15 bar (siehe Seite 1) führt zu der Bewertung einer dichten Druckleitung.</a:t>
          </a:r>
          <a:endParaRPr lang="de-DE" sz="1100"/>
        </a:p>
      </xdr:txBody>
    </xdr:sp>
    <xdr:clientData/>
  </xdr:twoCellAnchor>
  <xdr:twoCellAnchor>
    <xdr:from>
      <xdr:col>7</xdr:col>
      <xdr:colOff>484909</xdr:colOff>
      <xdr:row>6</xdr:row>
      <xdr:rowOff>25978</xdr:rowOff>
    </xdr:from>
    <xdr:to>
      <xdr:col>11</xdr:col>
      <xdr:colOff>701386</xdr:colOff>
      <xdr:row>11</xdr:row>
      <xdr:rowOff>25978</xdr:rowOff>
    </xdr:to>
    <xdr:sp macro="" textlink="">
      <xdr:nvSpPr>
        <xdr:cNvPr id="8" name="Textfeld 7">
          <a:extLst>
            <a:ext uri="{FF2B5EF4-FFF2-40B4-BE49-F238E27FC236}">
              <a16:creationId xmlns:a16="http://schemas.microsoft.com/office/drawing/2014/main" id="{00000000-0008-0000-0500-000008000000}"/>
            </a:ext>
          </a:extLst>
        </xdr:cNvPr>
        <xdr:cNvSpPr txBox="1"/>
      </xdr:nvSpPr>
      <xdr:spPr>
        <a:xfrm>
          <a:off x="8936182" y="1177637"/>
          <a:ext cx="3264477"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Info:</a:t>
          </a:r>
        </a:p>
        <a:p>
          <a:endParaRPr lang="de-DE" sz="1100"/>
        </a:p>
        <a:p>
          <a:r>
            <a:rPr lang="de-DE" sz="1100"/>
            <a:t>Bitte Prüfprotokoll vervollständigen.</a:t>
          </a:r>
        </a:p>
        <a:p>
          <a:r>
            <a:rPr lang="de-DE" sz="1100"/>
            <a:t>Anschließend</a:t>
          </a:r>
          <a:r>
            <a:rPr lang="de-DE" sz="1100" baseline="0"/>
            <a:t> über Strg + P Drucken</a:t>
          </a:r>
          <a:endParaRPr lang="de-DE" sz="1100"/>
        </a:p>
      </xdr:txBody>
    </xdr:sp>
    <xdr:clientData/>
  </xdr:twoCellAnchor>
  <xdr:twoCellAnchor editAs="oneCell">
    <xdr:from>
      <xdr:col>0</xdr:col>
      <xdr:colOff>3850821</xdr:colOff>
      <xdr:row>114</xdr:row>
      <xdr:rowOff>115464</xdr:rowOff>
    </xdr:from>
    <xdr:to>
      <xdr:col>6</xdr:col>
      <xdr:colOff>888628</xdr:colOff>
      <xdr:row>126</xdr:row>
      <xdr:rowOff>58274</xdr:rowOff>
    </xdr:to>
    <xdr:pic>
      <xdr:nvPicPr>
        <xdr:cNvPr id="9" name="Grafik 8"/>
        <xdr:cNvPicPr>
          <a:picLocks noChangeAspect="1"/>
        </xdr:cNvPicPr>
      </xdr:nvPicPr>
      <xdr:blipFill>
        <a:blip xmlns:r="http://schemas.openxmlformats.org/officeDocument/2006/relationships" r:embed="rId2"/>
        <a:stretch>
          <a:fillRect/>
        </a:stretch>
      </xdr:blipFill>
      <xdr:spPr>
        <a:xfrm>
          <a:off x="3850821" y="23125143"/>
          <a:ext cx="6277057" cy="22288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Z150"/>
  <sheetViews>
    <sheetView showGridLines="0" tabSelected="1" zoomScale="70" zoomScaleNormal="70" workbookViewId="0"/>
  </sheetViews>
  <sheetFormatPr baseColWidth="10" defaultRowHeight="15" x14ac:dyDescent="0.25"/>
  <cols>
    <col min="1" max="1" width="5.7109375" style="26" customWidth="1"/>
    <col min="2" max="23" width="11.42578125" style="26"/>
    <col min="24" max="24" width="5.7109375" style="26" customWidth="1"/>
    <col min="25" max="16384" width="11.42578125" style="26"/>
  </cols>
  <sheetData>
    <row r="1" spans="1:26" ht="15.75" thickBot="1" x14ac:dyDescent="0.3">
      <c r="A1" s="22"/>
      <c r="B1" s="23"/>
      <c r="C1" s="23"/>
      <c r="D1" s="23"/>
      <c r="E1" s="23"/>
      <c r="F1" s="23"/>
      <c r="G1" s="23"/>
      <c r="H1" s="23"/>
      <c r="I1" s="23"/>
      <c r="J1" s="23"/>
      <c r="K1" s="23"/>
      <c r="L1" s="23"/>
      <c r="M1" s="23"/>
      <c r="N1" s="23"/>
      <c r="O1" s="23"/>
      <c r="P1" s="23"/>
      <c r="Q1" s="23"/>
      <c r="R1" s="23"/>
      <c r="S1" s="23"/>
      <c r="T1" s="23"/>
      <c r="U1" s="23"/>
      <c r="V1" s="23"/>
      <c r="W1" s="23"/>
      <c r="X1" s="24"/>
      <c r="Y1" s="25"/>
      <c r="Z1" s="25"/>
    </row>
    <row r="2" spans="1:26" x14ac:dyDescent="0.25">
      <c r="A2" s="27"/>
      <c r="B2" s="28"/>
      <c r="C2" s="29"/>
      <c r="D2" s="29"/>
      <c r="E2" s="29"/>
      <c r="F2" s="29"/>
      <c r="G2" s="29"/>
      <c r="H2" s="29"/>
      <c r="I2" s="29"/>
      <c r="J2" s="29"/>
      <c r="K2" s="29"/>
      <c r="L2" s="29"/>
      <c r="M2" s="29"/>
      <c r="N2" s="29"/>
      <c r="O2" s="29"/>
      <c r="P2" s="29"/>
      <c r="Q2" s="29"/>
      <c r="R2" s="29"/>
      <c r="S2" s="29"/>
      <c r="T2" s="29"/>
      <c r="U2" s="29"/>
      <c r="V2" s="29"/>
      <c r="W2" s="30"/>
      <c r="X2" s="31"/>
      <c r="Y2" s="25"/>
      <c r="Z2" s="25"/>
    </row>
    <row r="3" spans="1:26" x14ac:dyDescent="0.25">
      <c r="A3" s="27"/>
      <c r="B3" s="32"/>
      <c r="C3" s="33"/>
      <c r="D3" s="33"/>
      <c r="E3" s="33"/>
      <c r="F3" s="33"/>
      <c r="G3" s="33"/>
      <c r="H3" s="33"/>
      <c r="I3" s="33"/>
      <c r="J3" s="33"/>
      <c r="K3" s="33"/>
      <c r="L3" s="33"/>
      <c r="M3" s="33"/>
      <c r="N3" s="33"/>
      <c r="O3" s="33"/>
      <c r="P3" s="33"/>
      <c r="Q3" s="33"/>
      <c r="R3" s="33"/>
      <c r="S3" s="33"/>
      <c r="T3" s="33"/>
      <c r="U3" s="33"/>
      <c r="V3" s="33"/>
      <c r="W3" s="34"/>
      <c r="X3" s="31"/>
      <c r="Y3" s="25"/>
      <c r="Z3" s="25"/>
    </row>
    <row r="4" spans="1:26" x14ac:dyDescent="0.25">
      <c r="A4" s="27"/>
      <c r="B4" s="32"/>
      <c r="C4" s="33"/>
      <c r="D4" s="33"/>
      <c r="E4" s="33"/>
      <c r="F4" s="33"/>
      <c r="G4" s="33"/>
      <c r="H4" s="33"/>
      <c r="I4" s="33"/>
      <c r="J4" s="33"/>
      <c r="K4" s="33"/>
      <c r="L4" s="33"/>
      <c r="M4" s="33"/>
      <c r="N4" s="33"/>
      <c r="O4" s="33"/>
      <c r="P4" s="33"/>
      <c r="Q4" s="33"/>
      <c r="R4" s="33"/>
      <c r="S4" s="33"/>
      <c r="T4" s="33"/>
      <c r="U4" s="33"/>
      <c r="V4" s="33"/>
      <c r="W4" s="34"/>
      <c r="X4" s="31"/>
      <c r="Y4" s="25"/>
      <c r="Z4" s="25"/>
    </row>
    <row r="5" spans="1:26" x14ac:dyDescent="0.25">
      <c r="A5" s="27"/>
      <c r="B5" s="32"/>
      <c r="C5" s="33"/>
      <c r="D5" s="33"/>
      <c r="E5" s="33"/>
      <c r="F5" s="33"/>
      <c r="G5" s="33"/>
      <c r="H5" s="33"/>
      <c r="I5" s="33"/>
      <c r="J5" s="33"/>
      <c r="K5" s="33"/>
      <c r="L5" s="33"/>
      <c r="M5" s="33"/>
      <c r="N5" s="33"/>
      <c r="O5" s="33"/>
      <c r="P5" s="33"/>
      <c r="Q5" s="33"/>
      <c r="R5" s="33"/>
      <c r="S5" s="33"/>
      <c r="T5" s="33"/>
      <c r="U5" s="33"/>
      <c r="V5" s="33"/>
      <c r="W5" s="34"/>
      <c r="X5" s="31"/>
      <c r="Y5" s="25"/>
      <c r="Z5" s="25"/>
    </row>
    <row r="6" spans="1:26" x14ac:dyDescent="0.25">
      <c r="A6" s="27"/>
      <c r="B6" s="32"/>
      <c r="C6" s="33"/>
      <c r="D6" s="33"/>
      <c r="E6" s="33"/>
      <c r="F6" s="33"/>
      <c r="G6" s="33"/>
      <c r="H6" s="33"/>
      <c r="I6" s="33"/>
      <c r="J6" s="33"/>
      <c r="K6" s="33"/>
      <c r="L6" s="33"/>
      <c r="M6" s="33"/>
      <c r="N6" s="33"/>
      <c r="O6" s="33"/>
      <c r="P6" s="33"/>
      <c r="Q6" s="33"/>
      <c r="R6" s="33"/>
      <c r="S6" s="33"/>
      <c r="T6" s="33"/>
      <c r="U6" s="33"/>
      <c r="V6" s="33"/>
      <c r="W6" s="34"/>
      <c r="X6" s="31"/>
      <c r="Y6" s="25"/>
      <c r="Z6" s="25"/>
    </row>
    <row r="7" spans="1:26" x14ac:dyDescent="0.25">
      <c r="A7" s="27"/>
      <c r="B7" s="32"/>
      <c r="C7" s="33"/>
      <c r="D7" s="33"/>
      <c r="E7" s="33"/>
      <c r="F7" s="33"/>
      <c r="G7" s="33"/>
      <c r="H7" s="33"/>
      <c r="I7" s="33"/>
      <c r="J7" s="33"/>
      <c r="K7" s="33"/>
      <c r="L7" s="33"/>
      <c r="M7" s="33"/>
      <c r="N7" s="33"/>
      <c r="O7" s="33"/>
      <c r="P7" s="33"/>
      <c r="Q7" s="33"/>
      <c r="R7" s="33"/>
      <c r="S7" s="33"/>
      <c r="T7" s="33"/>
      <c r="U7" s="33"/>
      <c r="V7" s="33"/>
      <c r="W7" s="34"/>
      <c r="X7" s="31"/>
      <c r="Y7" s="25"/>
      <c r="Z7" s="25"/>
    </row>
    <row r="8" spans="1:26" x14ac:dyDescent="0.25">
      <c r="A8" s="27"/>
      <c r="B8" s="32"/>
      <c r="C8" s="33"/>
      <c r="D8" s="33"/>
      <c r="E8" s="33"/>
      <c r="F8" s="33"/>
      <c r="G8" s="33"/>
      <c r="H8" s="33"/>
      <c r="I8" s="33"/>
      <c r="J8" s="33"/>
      <c r="K8" s="33"/>
      <c r="L8" s="33"/>
      <c r="M8" s="33"/>
      <c r="N8" s="33"/>
      <c r="O8" s="33"/>
      <c r="P8" s="33"/>
      <c r="Q8" s="33"/>
      <c r="R8" s="33"/>
      <c r="S8" s="33"/>
      <c r="T8" s="33"/>
      <c r="U8" s="33"/>
      <c r="V8" s="33"/>
      <c r="W8" s="34"/>
      <c r="X8" s="31"/>
      <c r="Y8" s="25"/>
      <c r="Z8" s="25"/>
    </row>
    <row r="9" spans="1:26" ht="15.75" thickBot="1" x14ac:dyDescent="0.3">
      <c r="A9" s="27"/>
      <c r="B9" s="35"/>
      <c r="C9" s="36"/>
      <c r="D9" s="36"/>
      <c r="E9" s="36"/>
      <c r="F9" s="36"/>
      <c r="G9" s="36"/>
      <c r="H9" s="36"/>
      <c r="I9" s="36"/>
      <c r="J9" s="36"/>
      <c r="K9" s="36"/>
      <c r="L9" s="36"/>
      <c r="M9" s="36"/>
      <c r="N9" s="36"/>
      <c r="O9" s="36"/>
      <c r="P9" s="36"/>
      <c r="Q9" s="36"/>
      <c r="R9" s="36"/>
      <c r="S9" s="36"/>
      <c r="T9" s="36"/>
      <c r="U9" s="36"/>
      <c r="V9" s="36"/>
      <c r="W9" s="37"/>
      <c r="X9" s="31"/>
      <c r="Y9" s="25"/>
      <c r="Z9" s="25"/>
    </row>
    <row r="10" spans="1:26" x14ac:dyDescent="0.25">
      <c r="A10" s="27"/>
      <c r="B10" s="32"/>
      <c r="C10" s="33"/>
      <c r="D10" s="33"/>
      <c r="E10" s="33"/>
      <c r="F10" s="33"/>
      <c r="G10" s="33"/>
      <c r="H10" s="33"/>
      <c r="I10" s="33"/>
      <c r="J10" s="33"/>
      <c r="K10" s="33"/>
      <c r="L10" s="33"/>
      <c r="M10" s="33"/>
      <c r="N10" s="33"/>
      <c r="O10" s="33"/>
      <c r="P10" s="33"/>
      <c r="Q10" s="33"/>
      <c r="R10" s="33"/>
      <c r="S10" s="33"/>
      <c r="T10" s="33"/>
      <c r="U10" s="33"/>
      <c r="V10" s="33"/>
      <c r="W10" s="34"/>
      <c r="X10" s="31"/>
      <c r="Y10" s="25"/>
      <c r="Z10" s="25"/>
    </row>
    <row r="11" spans="1:26" ht="15" customHeight="1" x14ac:dyDescent="0.25">
      <c r="A11" s="27"/>
      <c r="B11" s="32"/>
      <c r="C11" s="351" t="s">
        <v>133</v>
      </c>
      <c r="D11" s="348"/>
      <c r="E11" s="348"/>
      <c r="F11" s="348"/>
      <c r="G11" s="348"/>
      <c r="H11" s="348"/>
      <c r="I11" s="348"/>
      <c r="J11" s="348"/>
      <c r="K11" s="348"/>
      <c r="L11" s="348"/>
      <c r="M11" s="348"/>
      <c r="N11" s="348"/>
      <c r="O11" s="348"/>
      <c r="P11" s="348"/>
      <c r="Q11" s="348"/>
      <c r="R11" s="348"/>
      <c r="S11" s="348"/>
      <c r="T11" s="348"/>
      <c r="U11" s="348"/>
      <c r="V11" s="348"/>
      <c r="W11" s="34"/>
      <c r="X11" s="31"/>
      <c r="Y11" s="25"/>
      <c r="Z11" s="25"/>
    </row>
    <row r="12" spans="1:26" x14ac:dyDescent="0.25">
      <c r="A12" s="27"/>
      <c r="B12" s="32"/>
      <c r="C12" s="348"/>
      <c r="D12" s="348"/>
      <c r="E12" s="348"/>
      <c r="F12" s="348"/>
      <c r="G12" s="348"/>
      <c r="H12" s="348"/>
      <c r="I12" s="348"/>
      <c r="J12" s="348"/>
      <c r="K12" s="348"/>
      <c r="L12" s="348"/>
      <c r="M12" s="348"/>
      <c r="N12" s="348"/>
      <c r="O12" s="348"/>
      <c r="P12" s="348"/>
      <c r="Q12" s="348"/>
      <c r="R12" s="348"/>
      <c r="S12" s="348"/>
      <c r="T12" s="348"/>
      <c r="U12" s="348"/>
      <c r="V12" s="348"/>
      <c r="W12" s="34"/>
      <c r="X12" s="31"/>
      <c r="Y12" s="25"/>
      <c r="Z12" s="25"/>
    </row>
    <row r="13" spans="1:26" x14ac:dyDescent="0.25">
      <c r="A13" s="27"/>
      <c r="B13" s="32"/>
      <c r="C13" s="348"/>
      <c r="D13" s="348"/>
      <c r="E13" s="348"/>
      <c r="F13" s="348"/>
      <c r="G13" s="348"/>
      <c r="H13" s="348"/>
      <c r="I13" s="348"/>
      <c r="J13" s="348"/>
      <c r="K13" s="348"/>
      <c r="L13" s="348"/>
      <c r="M13" s="348"/>
      <c r="N13" s="348"/>
      <c r="O13" s="348"/>
      <c r="P13" s="348"/>
      <c r="Q13" s="348"/>
      <c r="R13" s="348"/>
      <c r="S13" s="348"/>
      <c r="T13" s="348"/>
      <c r="U13" s="348"/>
      <c r="V13" s="348"/>
      <c r="W13" s="34"/>
      <c r="X13" s="31"/>
      <c r="Y13" s="25"/>
      <c r="Z13" s="25"/>
    </row>
    <row r="14" spans="1:26" x14ac:dyDescent="0.25">
      <c r="A14" s="27"/>
      <c r="B14" s="32"/>
      <c r="C14" s="348"/>
      <c r="D14" s="348"/>
      <c r="E14" s="348"/>
      <c r="F14" s="348"/>
      <c r="G14" s="348"/>
      <c r="H14" s="348"/>
      <c r="I14" s="348"/>
      <c r="J14" s="348"/>
      <c r="K14" s="348"/>
      <c r="L14" s="348"/>
      <c r="M14" s="348"/>
      <c r="N14" s="348"/>
      <c r="O14" s="348"/>
      <c r="P14" s="348"/>
      <c r="Q14" s="348"/>
      <c r="R14" s="348"/>
      <c r="S14" s="348"/>
      <c r="T14" s="348"/>
      <c r="U14" s="348"/>
      <c r="V14" s="348"/>
      <c r="W14" s="34"/>
      <c r="X14" s="31"/>
      <c r="Y14" s="25"/>
      <c r="Z14" s="25"/>
    </row>
    <row r="15" spans="1:26" x14ac:dyDescent="0.25">
      <c r="A15" s="27"/>
      <c r="B15" s="32"/>
      <c r="C15" s="348"/>
      <c r="D15" s="348"/>
      <c r="E15" s="348"/>
      <c r="F15" s="348"/>
      <c r="G15" s="348"/>
      <c r="H15" s="348"/>
      <c r="I15" s="348"/>
      <c r="J15" s="348"/>
      <c r="K15" s="348"/>
      <c r="L15" s="348"/>
      <c r="M15" s="348"/>
      <c r="N15" s="348"/>
      <c r="O15" s="348"/>
      <c r="P15" s="348"/>
      <c r="Q15" s="348"/>
      <c r="R15" s="348"/>
      <c r="S15" s="348"/>
      <c r="T15" s="348"/>
      <c r="U15" s="348"/>
      <c r="V15" s="348"/>
      <c r="W15" s="34"/>
      <c r="X15" s="31"/>
      <c r="Y15" s="25"/>
      <c r="Z15" s="25"/>
    </row>
    <row r="16" spans="1:26" x14ac:dyDescent="0.25">
      <c r="A16" s="27"/>
      <c r="B16" s="32"/>
      <c r="C16" s="348"/>
      <c r="D16" s="348"/>
      <c r="E16" s="348"/>
      <c r="F16" s="348"/>
      <c r="G16" s="348"/>
      <c r="H16" s="348"/>
      <c r="I16" s="348"/>
      <c r="J16" s="348"/>
      <c r="K16" s="348"/>
      <c r="L16" s="348"/>
      <c r="M16" s="348"/>
      <c r="N16" s="348"/>
      <c r="O16" s="348"/>
      <c r="P16" s="348"/>
      <c r="Q16" s="348"/>
      <c r="R16" s="348"/>
      <c r="S16" s="348"/>
      <c r="T16" s="348"/>
      <c r="U16" s="348"/>
      <c r="V16" s="348"/>
      <c r="W16" s="34"/>
      <c r="X16" s="31"/>
      <c r="Y16" s="25"/>
      <c r="Z16" s="25"/>
    </row>
    <row r="17" spans="1:26" x14ac:dyDescent="0.25">
      <c r="A17" s="27"/>
      <c r="B17" s="32"/>
      <c r="C17" s="348"/>
      <c r="D17" s="348"/>
      <c r="E17" s="348"/>
      <c r="F17" s="348"/>
      <c r="G17" s="348"/>
      <c r="H17" s="348"/>
      <c r="I17" s="348"/>
      <c r="J17" s="348"/>
      <c r="K17" s="348"/>
      <c r="L17" s="348"/>
      <c r="M17" s="348"/>
      <c r="N17" s="348"/>
      <c r="O17" s="348"/>
      <c r="P17" s="348"/>
      <c r="Q17" s="348"/>
      <c r="R17" s="348"/>
      <c r="S17" s="348"/>
      <c r="T17" s="348"/>
      <c r="U17" s="348"/>
      <c r="V17" s="348"/>
      <c r="W17" s="34"/>
      <c r="X17" s="31"/>
      <c r="Y17" s="25"/>
      <c r="Z17" s="25"/>
    </row>
    <row r="18" spans="1:26" x14ac:dyDescent="0.25">
      <c r="A18" s="27"/>
      <c r="B18" s="32"/>
      <c r="C18" s="348"/>
      <c r="D18" s="348"/>
      <c r="E18" s="348"/>
      <c r="F18" s="348"/>
      <c r="G18" s="348"/>
      <c r="H18" s="348"/>
      <c r="I18" s="348"/>
      <c r="J18" s="348"/>
      <c r="K18" s="348"/>
      <c r="L18" s="348"/>
      <c r="M18" s="348"/>
      <c r="N18" s="348"/>
      <c r="O18" s="348"/>
      <c r="P18" s="348"/>
      <c r="Q18" s="348"/>
      <c r="R18" s="348"/>
      <c r="S18" s="348"/>
      <c r="T18" s="348"/>
      <c r="U18" s="348"/>
      <c r="V18" s="348"/>
      <c r="W18" s="34"/>
      <c r="X18" s="31"/>
      <c r="Y18" s="25"/>
      <c r="Z18" s="25"/>
    </row>
    <row r="19" spans="1:26" x14ac:dyDescent="0.25">
      <c r="A19" s="27"/>
      <c r="B19" s="32"/>
      <c r="C19" s="348"/>
      <c r="D19" s="348"/>
      <c r="E19" s="348"/>
      <c r="F19" s="348"/>
      <c r="G19" s="348"/>
      <c r="H19" s="348"/>
      <c r="I19" s="348"/>
      <c r="J19" s="348"/>
      <c r="K19" s="348"/>
      <c r="L19" s="348"/>
      <c r="M19" s="348"/>
      <c r="N19" s="348"/>
      <c r="O19" s="348"/>
      <c r="P19" s="348"/>
      <c r="Q19" s="348"/>
      <c r="R19" s="348"/>
      <c r="S19" s="348"/>
      <c r="T19" s="348"/>
      <c r="U19" s="348"/>
      <c r="V19" s="348"/>
      <c r="W19" s="34"/>
      <c r="X19" s="31"/>
      <c r="Y19" s="25"/>
      <c r="Z19" s="25"/>
    </row>
    <row r="20" spans="1:26" x14ac:dyDescent="0.25">
      <c r="A20" s="27"/>
      <c r="B20" s="32"/>
      <c r="C20" s="348"/>
      <c r="D20" s="348"/>
      <c r="E20" s="348"/>
      <c r="F20" s="348"/>
      <c r="G20" s="348"/>
      <c r="H20" s="348"/>
      <c r="I20" s="348"/>
      <c r="J20" s="348"/>
      <c r="K20" s="348"/>
      <c r="L20" s="348"/>
      <c r="M20" s="348"/>
      <c r="N20" s="348"/>
      <c r="O20" s="348"/>
      <c r="P20" s="348"/>
      <c r="Q20" s="348"/>
      <c r="R20" s="348"/>
      <c r="S20" s="348"/>
      <c r="T20" s="348"/>
      <c r="U20" s="348"/>
      <c r="V20" s="348"/>
      <c r="W20" s="34"/>
      <c r="X20" s="31"/>
      <c r="Y20" s="25"/>
      <c r="Z20" s="25"/>
    </row>
    <row r="21" spans="1:26" x14ac:dyDescent="0.25">
      <c r="A21" s="27"/>
      <c r="B21" s="32"/>
      <c r="C21" s="348"/>
      <c r="D21" s="348"/>
      <c r="E21" s="348"/>
      <c r="F21" s="348"/>
      <c r="G21" s="348"/>
      <c r="H21" s="348"/>
      <c r="I21" s="348"/>
      <c r="J21" s="348"/>
      <c r="K21" s="348"/>
      <c r="L21" s="348"/>
      <c r="M21" s="348"/>
      <c r="N21" s="348"/>
      <c r="O21" s="348"/>
      <c r="P21" s="348"/>
      <c r="Q21" s="348"/>
      <c r="R21" s="348"/>
      <c r="S21" s="348"/>
      <c r="T21" s="348"/>
      <c r="U21" s="348"/>
      <c r="V21" s="348"/>
      <c r="W21" s="34"/>
      <c r="X21" s="31"/>
      <c r="Y21" s="25"/>
      <c r="Z21" s="25"/>
    </row>
    <row r="22" spans="1:26" x14ac:dyDescent="0.25">
      <c r="A22" s="27"/>
      <c r="B22" s="32"/>
      <c r="C22" s="348"/>
      <c r="D22" s="348"/>
      <c r="E22" s="348"/>
      <c r="F22" s="348"/>
      <c r="G22" s="348"/>
      <c r="H22" s="348"/>
      <c r="I22" s="348"/>
      <c r="J22" s="348"/>
      <c r="K22" s="348"/>
      <c r="L22" s="348"/>
      <c r="M22" s="348"/>
      <c r="N22" s="348"/>
      <c r="O22" s="348"/>
      <c r="P22" s="348"/>
      <c r="Q22" s="348"/>
      <c r="R22" s="348"/>
      <c r="S22" s="348"/>
      <c r="T22" s="348"/>
      <c r="U22" s="348"/>
      <c r="V22" s="348"/>
      <c r="W22" s="34"/>
      <c r="X22" s="31"/>
      <c r="Y22" s="25"/>
      <c r="Z22" s="25"/>
    </row>
    <row r="23" spans="1:26" x14ac:dyDescent="0.25">
      <c r="A23" s="27"/>
      <c r="B23" s="32"/>
      <c r="C23" s="348"/>
      <c r="D23" s="348"/>
      <c r="E23" s="348"/>
      <c r="F23" s="348"/>
      <c r="G23" s="348"/>
      <c r="H23" s="348"/>
      <c r="I23" s="348"/>
      <c r="J23" s="348"/>
      <c r="K23" s="348"/>
      <c r="L23" s="348"/>
      <c r="M23" s="348"/>
      <c r="N23" s="348"/>
      <c r="O23" s="348"/>
      <c r="P23" s="348"/>
      <c r="Q23" s="348"/>
      <c r="R23" s="348"/>
      <c r="S23" s="348"/>
      <c r="T23" s="348"/>
      <c r="U23" s="348"/>
      <c r="V23" s="348"/>
      <c r="W23" s="34"/>
      <c r="X23" s="31"/>
      <c r="Y23" s="25"/>
      <c r="Z23" s="25"/>
    </row>
    <row r="24" spans="1:26" x14ac:dyDescent="0.25">
      <c r="A24" s="27"/>
      <c r="B24" s="32"/>
      <c r="C24" s="348"/>
      <c r="D24" s="348"/>
      <c r="E24" s="348"/>
      <c r="F24" s="348"/>
      <c r="G24" s="348"/>
      <c r="H24" s="348"/>
      <c r="I24" s="348"/>
      <c r="J24" s="348"/>
      <c r="K24" s="348"/>
      <c r="L24" s="348"/>
      <c r="M24" s="348"/>
      <c r="N24" s="348"/>
      <c r="O24" s="348"/>
      <c r="P24" s="348"/>
      <c r="Q24" s="348"/>
      <c r="R24" s="348"/>
      <c r="S24" s="348"/>
      <c r="T24" s="348"/>
      <c r="U24" s="348"/>
      <c r="V24" s="348"/>
      <c r="W24" s="34"/>
      <c r="X24" s="31"/>
      <c r="Y24" s="25"/>
      <c r="Z24" s="25"/>
    </row>
    <row r="25" spans="1:26" x14ac:dyDescent="0.25">
      <c r="A25" s="27"/>
      <c r="B25" s="32"/>
      <c r="C25" s="348"/>
      <c r="D25" s="348"/>
      <c r="E25" s="348"/>
      <c r="F25" s="348"/>
      <c r="G25" s="348"/>
      <c r="H25" s="348"/>
      <c r="I25" s="348"/>
      <c r="J25" s="348"/>
      <c r="K25" s="348"/>
      <c r="L25" s="348"/>
      <c r="M25" s="348"/>
      <c r="N25" s="348"/>
      <c r="O25" s="348"/>
      <c r="P25" s="348"/>
      <c r="Q25" s="348"/>
      <c r="R25" s="348"/>
      <c r="S25" s="348"/>
      <c r="T25" s="348"/>
      <c r="U25" s="348"/>
      <c r="V25" s="348"/>
      <c r="W25" s="34"/>
      <c r="X25" s="31"/>
      <c r="Y25" s="25"/>
      <c r="Z25" s="25"/>
    </row>
    <row r="26" spans="1:26" x14ac:dyDescent="0.25">
      <c r="A26" s="27"/>
      <c r="B26" s="32"/>
      <c r="C26" s="348"/>
      <c r="D26" s="348"/>
      <c r="E26" s="348"/>
      <c r="F26" s="348"/>
      <c r="G26" s="348"/>
      <c r="H26" s="348"/>
      <c r="I26" s="348"/>
      <c r="J26" s="348"/>
      <c r="K26" s="348"/>
      <c r="L26" s="348"/>
      <c r="M26" s="348"/>
      <c r="N26" s="348"/>
      <c r="O26" s="348"/>
      <c r="P26" s="348"/>
      <c r="Q26" s="348"/>
      <c r="R26" s="348"/>
      <c r="S26" s="348"/>
      <c r="T26" s="348"/>
      <c r="U26" s="348"/>
      <c r="V26" s="348"/>
      <c r="W26" s="34"/>
      <c r="X26" s="31"/>
      <c r="Y26" s="25"/>
      <c r="Z26" s="25"/>
    </row>
    <row r="27" spans="1:26" x14ac:dyDescent="0.25">
      <c r="A27" s="27"/>
      <c r="B27" s="32"/>
      <c r="C27" s="348"/>
      <c r="D27" s="348"/>
      <c r="E27" s="348"/>
      <c r="F27" s="348"/>
      <c r="G27" s="348"/>
      <c r="H27" s="348"/>
      <c r="I27" s="348"/>
      <c r="J27" s="348"/>
      <c r="K27" s="348"/>
      <c r="L27" s="348"/>
      <c r="M27" s="348"/>
      <c r="N27" s="348"/>
      <c r="O27" s="348"/>
      <c r="P27" s="348"/>
      <c r="Q27" s="348"/>
      <c r="R27" s="348"/>
      <c r="S27" s="348"/>
      <c r="T27" s="348"/>
      <c r="U27" s="348"/>
      <c r="V27" s="348"/>
      <c r="W27" s="34"/>
      <c r="X27" s="31"/>
      <c r="Y27" s="25"/>
      <c r="Z27" s="25"/>
    </row>
    <row r="28" spans="1:26" x14ac:dyDescent="0.25">
      <c r="A28" s="27"/>
      <c r="B28" s="32"/>
      <c r="C28" s="348"/>
      <c r="D28" s="348"/>
      <c r="E28" s="348"/>
      <c r="F28" s="348"/>
      <c r="G28" s="348"/>
      <c r="H28" s="348"/>
      <c r="I28" s="348"/>
      <c r="J28" s="348"/>
      <c r="K28" s="348"/>
      <c r="L28" s="348"/>
      <c r="M28" s="348"/>
      <c r="N28" s="348"/>
      <c r="O28" s="348"/>
      <c r="P28" s="348"/>
      <c r="Q28" s="348"/>
      <c r="R28" s="348"/>
      <c r="S28" s="348"/>
      <c r="T28" s="348"/>
      <c r="U28" s="348"/>
      <c r="V28" s="348"/>
      <c r="W28" s="34"/>
      <c r="X28" s="31"/>
      <c r="Y28" s="25"/>
      <c r="Z28" s="25"/>
    </row>
    <row r="29" spans="1:26" x14ac:dyDescent="0.25">
      <c r="A29" s="27"/>
      <c r="B29" s="32"/>
      <c r="C29" s="348"/>
      <c r="D29" s="348"/>
      <c r="E29" s="348"/>
      <c r="F29" s="348"/>
      <c r="G29" s="348"/>
      <c r="H29" s="348"/>
      <c r="I29" s="348"/>
      <c r="J29" s="348"/>
      <c r="K29" s="348"/>
      <c r="L29" s="348"/>
      <c r="M29" s="348"/>
      <c r="N29" s="348"/>
      <c r="O29" s="348"/>
      <c r="P29" s="348"/>
      <c r="Q29" s="348"/>
      <c r="R29" s="348"/>
      <c r="S29" s="348"/>
      <c r="T29" s="348"/>
      <c r="U29" s="348"/>
      <c r="V29" s="348"/>
      <c r="W29" s="34"/>
      <c r="X29" s="31"/>
      <c r="Y29" s="25"/>
      <c r="Z29" s="25"/>
    </row>
    <row r="30" spans="1:26" x14ac:dyDescent="0.25">
      <c r="A30" s="27"/>
      <c r="B30" s="32"/>
      <c r="C30" s="348"/>
      <c r="D30" s="348"/>
      <c r="E30" s="348"/>
      <c r="F30" s="348"/>
      <c r="G30" s="348"/>
      <c r="H30" s="348"/>
      <c r="I30" s="348"/>
      <c r="J30" s="348"/>
      <c r="K30" s="348"/>
      <c r="L30" s="348"/>
      <c r="M30" s="348"/>
      <c r="N30" s="348"/>
      <c r="O30" s="348"/>
      <c r="P30" s="348"/>
      <c r="Q30" s="348"/>
      <c r="R30" s="348"/>
      <c r="S30" s="348"/>
      <c r="T30" s="348"/>
      <c r="U30" s="348"/>
      <c r="V30" s="348"/>
      <c r="W30" s="34"/>
      <c r="X30" s="31"/>
      <c r="Y30" s="25"/>
      <c r="Z30" s="25"/>
    </row>
    <row r="31" spans="1:26" x14ac:dyDescent="0.25">
      <c r="A31" s="27"/>
      <c r="B31" s="32"/>
      <c r="C31" s="348"/>
      <c r="D31" s="348"/>
      <c r="E31" s="348"/>
      <c r="F31" s="348"/>
      <c r="G31" s="348"/>
      <c r="H31" s="348"/>
      <c r="I31" s="348"/>
      <c r="J31" s="348"/>
      <c r="K31" s="348"/>
      <c r="L31" s="348"/>
      <c r="M31" s="348"/>
      <c r="N31" s="348"/>
      <c r="O31" s="348"/>
      <c r="P31" s="348"/>
      <c r="Q31" s="348"/>
      <c r="R31" s="348"/>
      <c r="S31" s="348"/>
      <c r="T31" s="348"/>
      <c r="U31" s="348"/>
      <c r="V31" s="348"/>
      <c r="W31" s="34"/>
      <c r="X31" s="31"/>
      <c r="Y31" s="25"/>
      <c r="Z31" s="25"/>
    </row>
    <row r="32" spans="1:26" ht="21" customHeight="1" x14ac:dyDescent="0.25">
      <c r="A32" s="27"/>
      <c r="B32" s="32"/>
      <c r="C32" s="348"/>
      <c r="D32" s="348"/>
      <c r="E32" s="348"/>
      <c r="F32" s="348"/>
      <c r="G32" s="348"/>
      <c r="H32" s="348"/>
      <c r="I32" s="348"/>
      <c r="J32" s="348"/>
      <c r="K32" s="348"/>
      <c r="L32" s="348"/>
      <c r="M32" s="348"/>
      <c r="N32" s="348"/>
      <c r="O32" s="348"/>
      <c r="P32" s="348"/>
      <c r="Q32" s="348"/>
      <c r="R32" s="348"/>
      <c r="S32" s="348"/>
      <c r="T32" s="348"/>
      <c r="U32" s="348"/>
      <c r="V32" s="348"/>
      <c r="W32" s="34"/>
      <c r="X32" s="31"/>
      <c r="Y32" s="25"/>
      <c r="Z32" s="25"/>
    </row>
    <row r="33" spans="1:26" x14ac:dyDescent="0.25">
      <c r="A33" s="27"/>
      <c r="B33" s="32"/>
      <c r="C33" s="348"/>
      <c r="D33" s="348"/>
      <c r="E33" s="348"/>
      <c r="F33" s="348"/>
      <c r="G33" s="348"/>
      <c r="H33" s="348"/>
      <c r="I33" s="348"/>
      <c r="J33" s="348"/>
      <c r="K33" s="348"/>
      <c r="L33" s="348"/>
      <c r="M33" s="348"/>
      <c r="N33" s="348"/>
      <c r="O33" s="348"/>
      <c r="P33" s="348"/>
      <c r="Q33" s="348"/>
      <c r="R33" s="348"/>
      <c r="S33" s="348"/>
      <c r="T33" s="348"/>
      <c r="U33" s="348"/>
      <c r="V33" s="348"/>
      <c r="W33" s="34"/>
      <c r="X33" s="31"/>
      <c r="Y33" s="25"/>
      <c r="Z33" s="25"/>
    </row>
    <row r="34" spans="1:26" x14ac:dyDescent="0.25">
      <c r="A34" s="27"/>
      <c r="B34" s="32"/>
      <c r="C34" s="348"/>
      <c r="D34" s="348"/>
      <c r="E34" s="348"/>
      <c r="F34" s="348"/>
      <c r="G34" s="348"/>
      <c r="H34" s="348"/>
      <c r="I34" s="348"/>
      <c r="J34" s="348"/>
      <c r="K34" s="348"/>
      <c r="L34" s="348"/>
      <c r="M34" s="348"/>
      <c r="N34" s="348"/>
      <c r="O34" s="348"/>
      <c r="P34" s="348"/>
      <c r="Q34" s="348"/>
      <c r="R34" s="348"/>
      <c r="S34" s="348"/>
      <c r="T34" s="348"/>
      <c r="U34" s="348"/>
      <c r="V34" s="348"/>
      <c r="W34" s="34"/>
      <c r="X34" s="31"/>
      <c r="Y34" s="25"/>
      <c r="Z34" s="25"/>
    </row>
    <row r="35" spans="1:26" x14ac:dyDescent="0.25">
      <c r="A35" s="27"/>
      <c r="B35" s="32"/>
      <c r="C35" s="348"/>
      <c r="D35" s="348"/>
      <c r="E35" s="348"/>
      <c r="F35" s="348"/>
      <c r="G35" s="348"/>
      <c r="H35" s="348"/>
      <c r="I35" s="348"/>
      <c r="J35" s="348"/>
      <c r="K35" s="348"/>
      <c r="L35" s="348"/>
      <c r="M35" s="348"/>
      <c r="N35" s="348"/>
      <c r="O35" s="348"/>
      <c r="P35" s="348"/>
      <c r="Q35" s="348"/>
      <c r="R35" s="348"/>
      <c r="S35" s="348"/>
      <c r="T35" s="348"/>
      <c r="U35" s="348"/>
      <c r="V35" s="348"/>
      <c r="W35" s="34"/>
      <c r="X35" s="31"/>
      <c r="Y35" s="25"/>
      <c r="Z35" s="25"/>
    </row>
    <row r="36" spans="1:26" ht="21" x14ac:dyDescent="0.35">
      <c r="A36" s="27"/>
      <c r="B36" s="32"/>
      <c r="C36" s="349" t="s">
        <v>58</v>
      </c>
      <c r="D36" s="349"/>
      <c r="E36" s="349"/>
      <c r="F36" s="349"/>
      <c r="G36" s="349"/>
      <c r="H36" s="349"/>
      <c r="I36" s="349"/>
      <c r="J36" s="349"/>
      <c r="K36" s="349"/>
      <c r="L36" s="349"/>
      <c r="M36" s="350" t="s">
        <v>128</v>
      </c>
      <c r="N36" s="350"/>
      <c r="O36" s="350"/>
      <c r="P36" s="350"/>
      <c r="Q36" s="350"/>
      <c r="R36" s="350"/>
      <c r="S36" s="350"/>
      <c r="T36" s="350"/>
      <c r="U36" s="350"/>
      <c r="V36" s="350"/>
      <c r="W36" s="34"/>
      <c r="X36" s="31"/>
      <c r="Y36" s="25"/>
      <c r="Z36" s="25"/>
    </row>
    <row r="37" spans="1:26" x14ac:dyDescent="0.25">
      <c r="A37" s="27"/>
      <c r="B37" s="32"/>
      <c r="C37" s="33"/>
      <c r="D37" s="33"/>
      <c r="E37" s="33"/>
      <c r="F37" s="33"/>
      <c r="G37" s="33"/>
      <c r="H37" s="33"/>
      <c r="I37" s="33"/>
      <c r="J37" s="33"/>
      <c r="K37" s="33"/>
      <c r="L37" s="33"/>
      <c r="M37" s="33"/>
      <c r="N37" s="33"/>
      <c r="O37" s="33"/>
      <c r="P37" s="33"/>
      <c r="Q37" s="33"/>
      <c r="R37" s="33"/>
      <c r="S37" s="33"/>
      <c r="T37" s="33"/>
      <c r="U37" s="33"/>
      <c r="V37" s="33"/>
      <c r="W37" s="34"/>
      <c r="X37" s="31"/>
      <c r="Y37" s="25"/>
      <c r="Z37" s="25"/>
    </row>
    <row r="38" spans="1:26" x14ac:dyDescent="0.25">
      <c r="A38" s="27"/>
      <c r="B38" s="32"/>
      <c r="C38" s="33"/>
      <c r="D38" s="33"/>
      <c r="E38" s="33"/>
      <c r="F38" s="33"/>
      <c r="G38" s="33"/>
      <c r="H38" s="33"/>
      <c r="I38" s="33"/>
      <c r="J38" s="33"/>
      <c r="K38" s="33"/>
      <c r="L38" s="33"/>
      <c r="M38" s="33"/>
      <c r="N38" s="33"/>
      <c r="O38" s="33"/>
      <c r="P38" s="33"/>
      <c r="Q38" s="33"/>
      <c r="R38" s="33"/>
      <c r="S38" s="33"/>
      <c r="T38" s="33"/>
      <c r="U38" s="33"/>
      <c r="V38" s="33"/>
      <c r="W38" s="34"/>
      <c r="X38" s="31"/>
      <c r="Y38" s="25"/>
      <c r="Z38" s="25"/>
    </row>
    <row r="39" spans="1:26" x14ac:dyDescent="0.25">
      <c r="A39" s="27"/>
      <c r="B39" s="32"/>
      <c r="C39" s="33"/>
      <c r="D39" s="33"/>
      <c r="E39" s="33"/>
      <c r="F39" s="33"/>
      <c r="G39" s="33"/>
      <c r="H39" s="33"/>
      <c r="I39" s="33"/>
      <c r="J39" s="33"/>
      <c r="K39" s="33"/>
      <c r="L39" s="33"/>
      <c r="M39" s="33"/>
      <c r="N39" s="33"/>
      <c r="O39" s="33"/>
      <c r="P39" s="33"/>
      <c r="Q39" s="33"/>
      <c r="R39" s="33"/>
      <c r="S39" s="33"/>
      <c r="T39" s="33"/>
      <c r="U39" s="33"/>
      <c r="V39" s="33"/>
      <c r="W39" s="34"/>
      <c r="X39" s="31"/>
      <c r="Y39" s="25"/>
      <c r="Z39" s="25"/>
    </row>
    <row r="40" spans="1:26" x14ac:dyDescent="0.25">
      <c r="A40" s="27"/>
      <c r="B40" s="32"/>
      <c r="C40" s="33"/>
      <c r="D40" s="33"/>
      <c r="E40" s="33"/>
      <c r="F40" s="33"/>
      <c r="G40" s="33"/>
      <c r="H40" s="33"/>
      <c r="I40" s="33"/>
      <c r="J40" s="33"/>
      <c r="K40" s="33"/>
      <c r="L40" s="33"/>
      <c r="M40" s="33"/>
      <c r="N40" s="33"/>
      <c r="O40" s="33"/>
      <c r="P40" s="33"/>
      <c r="Q40" s="33"/>
      <c r="R40" s="33"/>
      <c r="S40" s="33"/>
      <c r="T40" s="33"/>
      <c r="U40" s="33"/>
      <c r="V40" s="33"/>
      <c r="W40" s="34"/>
      <c r="X40" s="31"/>
      <c r="Y40" s="25"/>
      <c r="Z40" s="25"/>
    </row>
    <row r="41" spans="1:26" x14ac:dyDescent="0.25">
      <c r="A41" s="27"/>
      <c r="B41" s="32"/>
      <c r="C41" s="33"/>
      <c r="D41" s="33"/>
      <c r="E41" s="33"/>
      <c r="F41" s="33"/>
      <c r="G41" s="33"/>
      <c r="H41" s="33"/>
      <c r="I41" s="33"/>
      <c r="J41" s="33"/>
      <c r="K41" s="33"/>
      <c r="L41" s="33"/>
      <c r="M41" s="33"/>
      <c r="N41" s="33"/>
      <c r="O41" s="33"/>
      <c r="P41" s="33"/>
      <c r="Q41" s="33"/>
      <c r="R41" s="33"/>
      <c r="S41" s="33"/>
      <c r="T41" s="33"/>
      <c r="U41" s="33"/>
      <c r="V41" s="33"/>
      <c r="W41" s="34"/>
      <c r="X41" s="31"/>
      <c r="Y41" s="25"/>
      <c r="Z41" s="25"/>
    </row>
    <row r="42" spans="1:26" x14ac:dyDescent="0.25">
      <c r="A42" s="27"/>
      <c r="B42" s="32"/>
      <c r="C42" s="33"/>
      <c r="D42" s="33"/>
      <c r="E42" s="33"/>
      <c r="F42" s="33"/>
      <c r="G42" s="33"/>
      <c r="H42" s="33"/>
      <c r="I42" s="33"/>
      <c r="J42" s="33"/>
      <c r="K42" s="33"/>
      <c r="L42" s="33"/>
      <c r="M42" s="33"/>
      <c r="N42" s="33"/>
      <c r="O42" s="33"/>
      <c r="P42" s="33"/>
      <c r="Q42" s="33"/>
      <c r="R42" s="33"/>
      <c r="S42" s="33"/>
      <c r="T42" s="33"/>
      <c r="U42" s="33"/>
      <c r="V42" s="33"/>
      <c r="W42" s="34"/>
      <c r="X42" s="31"/>
      <c r="Y42" s="25"/>
      <c r="Z42" s="25"/>
    </row>
    <row r="43" spans="1:26" x14ac:dyDescent="0.25">
      <c r="A43" s="27"/>
      <c r="B43" s="32"/>
      <c r="C43" s="33"/>
      <c r="D43" s="33"/>
      <c r="E43" s="33"/>
      <c r="F43" s="33"/>
      <c r="G43" s="33"/>
      <c r="H43" s="33"/>
      <c r="I43" s="33"/>
      <c r="J43" s="33"/>
      <c r="K43" s="33"/>
      <c r="L43" s="33"/>
      <c r="M43" s="33"/>
      <c r="N43" s="33"/>
      <c r="O43" s="33"/>
      <c r="P43" s="33"/>
      <c r="Q43" s="33"/>
      <c r="R43" s="33"/>
      <c r="S43" s="33"/>
      <c r="T43" s="33"/>
      <c r="U43" s="33"/>
      <c r="V43" s="33"/>
      <c r="W43" s="34"/>
      <c r="X43" s="31"/>
      <c r="Y43" s="25"/>
      <c r="Z43" s="25"/>
    </row>
    <row r="44" spans="1:26" x14ac:dyDescent="0.25">
      <c r="A44" s="27"/>
      <c r="B44" s="32"/>
      <c r="C44" s="33"/>
      <c r="D44" s="33"/>
      <c r="E44" s="33"/>
      <c r="F44" s="33"/>
      <c r="G44" s="33"/>
      <c r="H44" s="33"/>
      <c r="I44" s="33"/>
      <c r="J44" s="33"/>
      <c r="K44" s="33"/>
      <c r="L44" s="33"/>
      <c r="M44" s="33"/>
      <c r="N44" s="33"/>
      <c r="O44" s="33"/>
      <c r="P44" s="33"/>
      <c r="Q44" s="33"/>
      <c r="R44" s="33"/>
      <c r="S44" s="33"/>
      <c r="T44" s="33"/>
      <c r="U44" s="33"/>
      <c r="V44" s="33"/>
      <c r="W44" s="34"/>
      <c r="X44" s="31"/>
      <c r="Y44" s="25"/>
      <c r="Z44" s="25"/>
    </row>
    <row r="45" spans="1:26" x14ac:dyDescent="0.25">
      <c r="A45" s="27"/>
      <c r="B45" s="32"/>
      <c r="C45" s="33"/>
      <c r="D45" s="33"/>
      <c r="E45" s="33"/>
      <c r="F45" s="33"/>
      <c r="G45" s="33"/>
      <c r="H45" s="33"/>
      <c r="I45" s="33"/>
      <c r="J45" s="33"/>
      <c r="K45" s="33"/>
      <c r="L45" s="33"/>
      <c r="M45" s="33"/>
      <c r="N45" s="33"/>
      <c r="O45" s="33"/>
      <c r="P45" s="33"/>
      <c r="Q45" s="33"/>
      <c r="R45" s="33"/>
      <c r="S45" s="33"/>
      <c r="T45" s="33"/>
      <c r="U45" s="33"/>
      <c r="V45" s="33"/>
      <c r="W45" s="34"/>
      <c r="X45" s="31"/>
      <c r="Y45" s="25"/>
      <c r="Z45" s="25"/>
    </row>
    <row r="46" spans="1:26" x14ac:dyDescent="0.25">
      <c r="A46" s="27"/>
      <c r="B46" s="32"/>
      <c r="C46" s="33"/>
      <c r="D46" s="33"/>
      <c r="E46" s="33"/>
      <c r="F46" s="33"/>
      <c r="G46" s="33"/>
      <c r="H46" s="33"/>
      <c r="I46" s="33"/>
      <c r="J46" s="33"/>
      <c r="K46" s="33"/>
      <c r="L46" s="33"/>
      <c r="M46" s="33"/>
      <c r="N46" s="33"/>
      <c r="O46" s="33"/>
      <c r="P46" s="33"/>
      <c r="Q46" s="33"/>
      <c r="R46" s="33"/>
      <c r="S46" s="33"/>
      <c r="T46" s="33"/>
      <c r="U46" s="33"/>
      <c r="V46" s="33"/>
      <c r="W46" s="34"/>
      <c r="X46" s="31"/>
      <c r="Y46" s="25"/>
      <c r="Z46" s="25"/>
    </row>
    <row r="47" spans="1:26" x14ac:dyDescent="0.25">
      <c r="A47" s="27"/>
      <c r="B47" s="32"/>
      <c r="C47" s="33"/>
      <c r="D47" s="33"/>
      <c r="E47" s="33"/>
      <c r="F47" s="33"/>
      <c r="G47" s="33"/>
      <c r="H47" s="33"/>
      <c r="I47" s="33"/>
      <c r="J47" s="33"/>
      <c r="K47" s="33"/>
      <c r="L47" s="33"/>
      <c r="M47" s="33"/>
      <c r="N47" s="33"/>
      <c r="O47" s="33"/>
      <c r="P47" s="33"/>
      <c r="Q47" s="33"/>
      <c r="R47" s="33"/>
      <c r="S47" s="33"/>
      <c r="T47" s="33"/>
      <c r="U47" s="33"/>
      <c r="V47" s="33"/>
      <c r="W47" s="34"/>
      <c r="X47" s="31"/>
      <c r="Y47" s="25"/>
      <c r="Z47" s="25"/>
    </row>
    <row r="48" spans="1:26" x14ac:dyDescent="0.25">
      <c r="A48" s="27"/>
      <c r="B48" s="32"/>
      <c r="C48" s="33"/>
      <c r="D48" s="33"/>
      <c r="E48" s="33"/>
      <c r="F48" s="33"/>
      <c r="G48" s="33"/>
      <c r="H48" s="33"/>
      <c r="I48" s="33"/>
      <c r="J48" s="33"/>
      <c r="K48" s="33"/>
      <c r="L48" s="33"/>
      <c r="M48" s="33"/>
      <c r="N48" s="33"/>
      <c r="O48" s="33"/>
      <c r="P48" s="33"/>
      <c r="Q48" s="33"/>
      <c r="R48" s="33"/>
      <c r="S48" s="33"/>
      <c r="T48" s="33"/>
      <c r="U48" s="33"/>
      <c r="V48" s="33"/>
      <c r="W48" s="34"/>
      <c r="X48" s="31"/>
      <c r="Y48" s="25"/>
      <c r="Z48" s="25"/>
    </row>
    <row r="49" spans="1:26" x14ac:dyDescent="0.25">
      <c r="A49" s="27"/>
      <c r="B49" s="32"/>
      <c r="C49" s="33"/>
      <c r="D49" s="33"/>
      <c r="E49" s="33"/>
      <c r="F49" s="33"/>
      <c r="G49" s="33"/>
      <c r="H49" s="33"/>
      <c r="I49" s="33"/>
      <c r="J49" s="33"/>
      <c r="K49" s="33"/>
      <c r="L49" s="33"/>
      <c r="M49" s="33"/>
      <c r="N49" s="33"/>
      <c r="O49" s="33"/>
      <c r="P49" s="33"/>
      <c r="Q49" s="33"/>
      <c r="R49" s="33"/>
      <c r="S49" s="33"/>
      <c r="T49" s="33"/>
      <c r="U49" s="33"/>
      <c r="V49" s="33"/>
      <c r="W49" s="34"/>
      <c r="X49" s="31"/>
      <c r="Y49" s="25"/>
      <c r="Z49" s="25"/>
    </row>
    <row r="50" spans="1:26" x14ac:dyDescent="0.25">
      <c r="A50" s="27"/>
      <c r="B50" s="32"/>
      <c r="C50" s="33"/>
      <c r="D50" s="33"/>
      <c r="E50" s="33"/>
      <c r="F50" s="33"/>
      <c r="G50" s="33"/>
      <c r="H50" s="33"/>
      <c r="I50" s="33"/>
      <c r="J50" s="33"/>
      <c r="K50" s="33"/>
      <c r="L50" s="33"/>
      <c r="M50" s="33"/>
      <c r="N50" s="33"/>
      <c r="O50" s="33"/>
      <c r="P50" s="33"/>
      <c r="Q50" s="33"/>
      <c r="R50" s="33"/>
      <c r="S50" s="33"/>
      <c r="T50" s="33"/>
      <c r="U50" s="33"/>
      <c r="V50" s="33"/>
      <c r="W50" s="34"/>
      <c r="X50" s="31"/>
      <c r="Y50" s="25"/>
      <c r="Z50" s="25"/>
    </row>
    <row r="51" spans="1:26" x14ac:dyDescent="0.25">
      <c r="A51" s="27"/>
      <c r="B51" s="32"/>
      <c r="C51" s="33"/>
      <c r="D51" s="33"/>
      <c r="E51" s="33"/>
      <c r="F51" s="33"/>
      <c r="G51" s="33"/>
      <c r="H51" s="33"/>
      <c r="I51" s="33"/>
      <c r="J51" s="33"/>
      <c r="K51" s="33"/>
      <c r="L51" s="33"/>
      <c r="M51" s="33"/>
      <c r="N51" s="33"/>
      <c r="O51" s="33"/>
      <c r="P51" s="33"/>
      <c r="Q51" s="33"/>
      <c r="R51" s="33"/>
      <c r="S51" s="33"/>
      <c r="T51" s="33"/>
      <c r="U51" s="33"/>
      <c r="V51" s="33"/>
      <c r="W51" s="34"/>
      <c r="X51" s="31"/>
      <c r="Y51" s="25"/>
      <c r="Z51" s="25"/>
    </row>
    <row r="52" spans="1:26" x14ac:dyDescent="0.25">
      <c r="A52" s="27"/>
      <c r="B52" s="32"/>
      <c r="C52" s="33"/>
      <c r="D52" s="33"/>
      <c r="E52" s="33"/>
      <c r="F52" s="33"/>
      <c r="G52" s="33"/>
      <c r="H52" s="33"/>
      <c r="I52" s="33"/>
      <c r="J52" s="33"/>
      <c r="K52" s="33"/>
      <c r="L52" s="33"/>
      <c r="M52" s="33"/>
      <c r="N52" s="33"/>
      <c r="O52" s="33"/>
      <c r="P52" s="33"/>
      <c r="Q52" s="33"/>
      <c r="R52" s="33"/>
      <c r="S52" s="33"/>
      <c r="T52" s="33"/>
      <c r="U52" s="33"/>
      <c r="V52" s="33"/>
      <c r="W52" s="34"/>
      <c r="X52" s="31"/>
      <c r="Y52" s="25"/>
      <c r="Z52" s="25"/>
    </row>
    <row r="53" spans="1:26" x14ac:dyDescent="0.25">
      <c r="A53" s="27"/>
      <c r="B53" s="32"/>
      <c r="C53" s="33"/>
      <c r="D53" s="33"/>
      <c r="E53" s="33"/>
      <c r="F53" s="33"/>
      <c r="G53" s="33"/>
      <c r="H53" s="33"/>
      <c r="I53" s="33"/>
      <c r="J53" s="33"/>
      <c r="K53" s="33"/>
      <c r="L53" s="33"/>
      <c r="M53" s="33"/>
      <c r="N53" s="33"/>
      <c r="O53" s="33"/>
      <c r="P53" s="33"/>
      <c r="Q53" s="33"/>
      <c r="R53" s="33"/>
      <c r="S53" s="33"/>
      <c r="T53" s="33"/>
      <c r="U53" s="33"/>
      <c r="V53" s="33"/>
      <c r="W53" s="34"/>
      <c r="X53" s="31"/>
      <c r="Y53" s="25"/>
      <c r="Z53" s="25"/>
    </row>
    <row r="54" spans="1:26" x14ac:dyDescent="0.25">
      <c r="A54" s="27"/>
      <c r="B54" s="32"/>
      <c r="C54" s="348" t="s">
        <v>134</v>
      </c>
      <c r="D54" s="348"/>
      <c r="E54" s="348"/>
      <c r="F54" s="348"/>
      <c r="G54" s="348"/>
      <c r="H54" s="348"/>
      <c r="I54" s="348"/>
      <c r="J54" s="348"/>
      <c r="K54" s="348"/>
      <c r="L54" s="348"/>
      <c r="M54" s="33"/>
      <c r="N54" s="348" t="s">
        <v>135</v>
      </c>
      <c r="O54" s="348"/>
      <c r="P54" s="348"/>
      <c r="Q54" s="348"/>
      <c r="R54" s="348"/>
      <c r="S54" s="348"/>
      <c r="T54" s="348"/>
      <c r="U54" s="348"/>
      <c r="V54" s="348"/>
      <c r="W54" s="34"/>
      <c r="X54" s="31"/>
      <c r="Y54" s="25"/>
      <c r="Z54" s="25"/>
    </row>
    <row r="55" spans="1:26" x14ac:dyDescent="0.25">
      <c r="A55" s="27"/>
      <c r="B55" s="32"/>
      <c r="C55" s="348"/>
      <c r="D55" s="348"/>
      <c r="E55" s="348"/>
      <c r="F55" s="348"/>
      <c r="G55" s="348"/>
      <c r="H55" s="348"/>
      <c r="I55" s="348"/>
      <c r="J55" s="348"/>
      <c r="K55" s="348"/>
      <c r="L55" s="348"/>
      <c r="M55" s="33"/>
      <c r="N55" s="348"/>
      <c r="O55" s="348"/>
      <c r="P55" s="348"/>
      <c r="Q55" s="348"/>
      <c r="R55" s="348"/>
      <c r="S55" s="348"/>
      <c r="T55" s="348"/>
      <c r="U55" s="348"/>
      <c r="V55" s="348"/>
      <c r="W55" s="34"/>
      <c r="X55" s="31"/>
      <c r="Y55" s="25"/>
      <c r="Z55" s="25"/>
    </row>
    <row r="56" spans="1:26" ht="15" customHeight="1" x14ac:dyDescent="0.25">
      <c r="A56" s="27"/>
      <c r="B56" s="32"/>
      <c r="C56" s="348"/>
      <c r="D56" s="348"/>
      <c r="E56" s="348"/>
      <c r="F56" s="348"/>
      <c r="G56" s="348"/>
      <c r="H56" s="348"/>
      <c r="I56" s="348"/>
      <c r="J56" s="348"/>
      <c r="K56" s="348"/>
      <c r="L56" s="348"/>
      <c r="M56" s="33"/>
      <c r="N56" s="348"/>
      <c r="O56" s="348"/>
      <c r="P56" s="348"/>
      <c r="Q56" s="348"/>
      <c r="R56" s="348"/>
      <c r="S56" s="348"/>
      <c r="T56" s="348"/>
      <c r="U56" s="348"/>
      <c r="V56" s="348"/>
      <c r="W56" s="34"/>
      <c r="X56" s="31"/>
      <c r="Y56" s="25"/>
      <c r="Z56" s="25"/>
    </row>
    <row r="57" spans="1:26" x14ac:dyDescent="0.25">
      <c r="A57" s="27"/>
      <c r="B57" s="32"/>
      <c r="C57" s="348"/>
      <c r="D57" s="348"/>
      <c r="E57" s="348"/>
      <c r="F57" s="348"/>
      <c r="G57" s="348"/>
      <c r="H57" s="348"/>
      <c r="I57" s="348"/>
      <c r="J57" s="348"/>
      <c r="K57" s="348"/>
      <c r="L57" s="348"/>
      <c r="M57" s="33"/>
      <c r="N57" s="348"/>
      <c r="O57" s="348"/>
      <c r="P57" s="348"/>
      <c r="Q57" s="348"/>
      <c r="R57" s="348"/>
      <c r="S57" s="348"/>
      <c r="T57" s="348"/>
      <c r="U57" s="348"/>
      <c r="V57" s="348"/>
      <c r="W57" s="34"/>
      <c r="X57" s="31"/>
      <c r="Y57" s="25"/>
      <c r="Z57" s="25"/>
    </row>
    <row r="58" spans="1:26" x14ac:dyDescent="0.25">
      <c r="A58" s="27"/>
      <c r="B58" s="32"/>
      <c r="C58" s="348"/>
      <c r="D58" s="348"/>
      <c r="E58" s="348"/>
      <c r="F58" s="348"/>
      <c r="G58" s="348"/>
      <c r="H58" s="348"/>
      <c r="I58" s="348"/>
      <c r="J58" s="348"/>
      <c r="K58" s="348"/>
      <c r="L58" s="348"/>
      <c r="M58" s="33"/>
      <c r="N58" s="348"/>
      <c r="O58" s="348"/>
      <c r="P58" s="348"/>
      <c r="Q58" s="348"/>
      <c r="R58" s="348"/>
      <c r="S58" s="348"/>
      <c r="T58" s="348"/>
      <c r="U58" s="348"/>
      <c r="V58" s="348"/>
      <c r="W58" s="34"/>
      <c r="X58" s="31"/>
      <c r="Y58" s="25"/>
      <c r="Z58" s="25"/>
    </row>
    <row r="59" spans="1:26" x14ac:dyDescent="0.25">
      <c r="A59" s="27"/>
      <c r="B59" s="32"/>
      <c r="C59" s="348"/>
      <c r="D59" s="348"/>
      <c r="E59" s="348"/>
      <c r="F59" s="348"/>
      <c r="G59" s="348"/>
      <c r="H59" s="348"/>
      <c r="I59" s="348"/>
      <c r="J59" s="348"/>
      <c r="K59" s="348"/>
      <c r="L59" s="348"/>
      <c r="M59" s="33"/>
      <c r="N59" s="348"/>
      <c r="O59" s="348"/>
      <c r="P59" s="348"/>
      <c r="Q59" s="348"/>
      <c r="R59" s="348"/>
      <c r="S59" s="348"/>
      <c r="T59" s="348"/>
      <c r="U59" s="348"/>
      <c r="V59" s="348"/>
      <c r="W59" s="34"/>
      <c r="X59" s="31"/>
      <c r="Y59" s="25"/>
      <c r="Z59" s="25"/>
    </row>
    <row r="60" spans="1:26" x14ac:dyDescent="0.25">
      <c r="A60" s="27"/>
      <c r="B60" s="32"/>
      <c r="C60" s="348"/>
      <c r="D60" s="348"/>
      <c r="E60" s="348"/>
      <c r="F60" s="348"/>
      <c r="G60" s="348"/>
      <c r="H60" s="348"/>
      <c r="I60" s="348"/>
      <c r="J60" s="348"/>
      <c r="K60" s="348"/>
      <c r="L60" s="348"/>
      <c r="M60" s="33"/>
      <c r="N60" s="348"/>
      <c r="O60" s="348"/>
      <c r="P60" s="348"/>
      <c r="Q60" s="348"/>
      <c r="R60" s="348"/>
      <c r="S60" s="348"/>
      <c r="T60" s="348"/>
      <c r="U60" s="348"/>
      <c r="V60" s="348"/>
      <c r="W60" s="34"/>
      <c r="X60" s="31"/>
      <c r="Y60" s="25"/>
      <c r="Z60" s="25"/>
    </row>
    <row r="61" spans="1:26" x14ac:dyDescent="0.25">
      <c r="A61" s="27"/>
      <c r="B61" s="32"/>
      <c r="C61" s="348"/>
      <c r="D61" s="348"/>
      <c r="E61" s="348"/>
      <c r="F61" s="348"/>
      <c r="G61" s="348"/>
      <c r="H61" s="348"/>
      <c r="I61" s="348"/>
      <c r="J61" s="348"/>
      <c r="K61" s="348"/>
      <c r="L61" s="348"/>
      <c r="M61" s="33"/>
      <c r="N61" s="348"/>
      <c r="O61" s="348"/>
      <c r="P61" s="348"/>
      <c r="Q61" s="348"/>
      <c r="R61" s="348"/>
      <c r="S61" s="348"/>
      <c r="T61" s="348"/>
      <c r="U61" s="348"/>
      <c r="V61" s="348"/>
      <c r="W61" s="34"/>
      <c r="X61" s="31"/>
      <c r="Y61" s="25"/>
      <c r="Z61" s="25"/>
    </row>
    <row r="62" spans="1:26" x14ac:dyDescent="0.25">
      <c r="A62" s="27"/>
      <c r="B62" s="32"/>
      <c r="C62" s="348"/>
      <c r="D62" s="348"/>
      <c r="E62" s="348"/>
      <c r="F62" s="348"/>
      <c r="G62" s="348"/>
      <c r="H62" s="348"/>
      <c r="I62" s="348"/>
      <c r="J62" s="348"/>
      <c r="K62" s="348"/>
      <c r="L62" s="348"/>
      <c r="M62" s="33"/>
      <c r="N62" s="348"/>
      <c r="O62" s="348"/>
      <c r="P62" s="348"/>
      <c r="Q62" s="348"/>
      <c r="R62" s="348"/>
      <c r="S62" s="348"/>
      <c r="T62" s="348"/>
      <c r="U62" s="348"/>
      <c r="V62" s="348"/>
      <c r="W62" s="34"/>
      <c r="X62" s="31"/>
      <c r="Y62" s="25"/>
      <c r="Z62" s="25"/>
    </row>
    <row r="63" spans="1:26" x14ac:dyDescent="0.25">
      <c r="A63" s="27"/>
      <c r="B63" s="32"/>
      <c r="C63" s="348"/>
      <c r="D63" s="348"/>
      <c r="E63" s="348"/>
      <c r="F63" s="348"/>
      <c r="G63" s="348"/>
      <c r="H63" s="348"/>
      <c r="I63" s="348"/>
      <c r="J63" s="348"/>
      <c r="K63" s="348"/>
      <c r="L63" s="348"/>
      <c r="M63" s="33"/>
      <c r="N63" s="348"/>
      <c r="O63" s="348"/>
      <c r="P63" s="348"/>
      <c r="Q63" s="348"/>
      <c r="R63" s="348"/>
      <c r="S63" s="348"/>
      <c r="T63" s="348"/>
      <c r="U63" s="348"/>
      <c r="V63" s="348"/>
      <c r="W63" s="34"/>
      <c r="X63" s="31"/>
      <c r="Y63" s="25"/>
      <c r="Z63" s="25"/>
    </row>
    <row r="64" spans="1:26" x14ac:dyDescent="0.25">
      <c r="A64" s="27"/>
      <c r="B64" s="32"/>
      <c r="C64" s="348"/>
      <c r="D64" s="348"/>
      <c r="E64" s="348"/>
      <c r="F64" s="348"/>
      <c r="G64" s="348"/>
      <c r="H64" s="348"/>
      <c r="I64" s="348"/>
      <c r="J64" s="348"/>
      <c r="K64" s="348"/>
      <c r="L64" s="348"/>
      <c r="M64" s="33"/>
      <c r="N64" s="348"/>
      <c r="O64" s="348"/>
      <c r="P64" s="348"/>
      <c r="Q64" s="348"/>
      <c r="R64" s="348"/>
      <c r="S64" s="348"/>
      <c r="T64" s="348"/>
      <c r="U64" s="348"/>
      <c r="V64" s="348"/>
      <c r="W64" s="34"/>
      <c r="X64" s="31"/>
      <c r="Y64" s="25"/>
      <c r="Z64" s="25"/>
    </row>
    <row r="65" spans="1:26" x14ac:dyDescent="0.25">
      <c r="A65" s="27"/>
      <c r="B65" s="32"/>
      <c r="C65" s="348"/>
      <c r="D65" s="348"/>
      <c r="E65" s="348"/>
      <c r="F65" s="348"/>
      <c r="G65" s="348"/>
      <c r="H65" s="348"/>
      <c r="I65" s="348"/>
      <c r="J65" s="348"/>
      <c r="K65" s="348"/>
      <c r="L65" s="348"/>
      <c r="M65" s="33"/>
      <c r="N65" s="348"/>
      <c r="O65" s="348"/>
      <c r="P65" s="348"/>
      <c r="Q65" s="348"/>
      <c r="R65" s="348"/>
      <c r="S65" s="348"/>
      <c r="T65" s="348"/>
      <c r="U65" s="348"/>
      <c r="V65" s="348"/>
      <c r="W65" s="34"/>
      <c r="X65" s="31"/>
      <c r="Y65" s="25"/>
      <c r="Z65" s="25"/>
    </row>
    <row r="66" spans="1:26" x14ac:dyDescent="0.25">
      <c r="A66" s="27"/>
      <c r="B66" s="32"/>
      <c r="C66" s="348"/>
      <c r="D66" s="348"/>
      <c r="E66" s="348"/>
      <c r="F66" s="348"/>
      <c r="G66" s="348"/>
      <c r="H66" s="348"/>
      <c r="I66" s="348"/>
      <c r="J66" s="348"/>
      <c r="K66" s="348"/>
      <c r="L66" s="348"/>
      <c r="M66" s="33"/>
      <c r="N66" s="348"/>
      <c r="O66" s="348"/>
      <c r="P66" s="348"/>
      <c r="Q66" s="348"/>
      <c r="R66" s="348"/>
      <c r="S66" s="348"/>
      <c r="T66" s="348"/>
      <c r="U66" s="348"/>
      <c r="V66" s="348"/>
      <c r="W66" s="34"/>
      <c r="X66" s="31"/>
      <c r="Y66" s="25"/>
      <c r="Z66" s="25"/>
    </row>
    <row r="67" spans="1:26" x14ac:dyDescent="0.25">
      <c r="A67" s="27"/>
      <c r="B67" s="32"/>
      <c r="C67" s="348"/>
      <c r="D67" s="348"/>
      <c r="E67" s="348"/>
      <c r="F67" s="348"/>
      <c r="G67" s="348"/>
      <c r="H67" s="348"/>
      <c r="I67" s="348"/>
      <c r="J67" s="348"/>
      <c r="K67" s="348"/>
      <c r="L67" s="348"/>
      <c r="M67" s="33"/>
      <c r="N67" s="348"/>
      <c r="O67" s="348"/>
      <c r="P67" s="348"/>
      <c r="Q67" s="348"/>
      <c r="R67" s="348"/>
      <c r="S67" s="348"/>
      <c r="T67" s="348"/>
      <c r="U67" s="348"/>
      <c r="V67" s="348"/>
      <c r="W67" s="34"/>
      <c r="X67" s="31"/>
      <c r="Y67" s="25"/>
      <c r="Z67" s="25"/>
    </row>
    <row r="68" spans="1:26" x14ac:dyDescent="0.25">
      <c r="A68" s="27"/>
      <c r="B68" s="32"/>
      <c r="C68" s="348"/>
      <c r="D68" s="348"/>
      <c r="E68" s="348"/>
      <c r="F68" s="348"/>
      <c r="G68" s="348"/>
      <c r="H68" s="348"/>
      <c r="I68" s="348"/>
      <c r="J68" s="348"/>
      <c r="K68" s="348"/>
      <c r="L68" s="348"/>
      <c r="M68" s="33"/>
      <c r="N68" s="348"/>
      <c r="O68" s="348"/>
      <c r="P68" s="348"/>
      <c r="Q68" s="348"/>
      <c r="R68" s="348"/>
      <c r="S68" s="348"/>
      <c r="T68" s="348"/>
      <c r="U68" s="348"/>
      <c r="V68" s="348"/>
      <c r="W68" s="34"/>
      <c r="X68" s="31"/>
      <c r="Y68" s="25"/>
      <c r="Z68" s="25"/>
    </row>
    <row r="69" spans="1:26" x14ac:dyDescent="0.25">
      <c r="A69" s="27"/>
      <c r="B69" s="32"/>
      <c r="C69" s="348"/>
      <c r="D69" s="348"/>
      <c r="E69" s="348"/>
      <c r="F69" s="348"/>
      <c r="G69" s="348"/>
      <c r="H69" s="348"/>
      <c r="I69" s="348"/>
      <c r="J69" s="348"/>
      <c r="K69" s="348"/>
      <c r="L69" s="348"/>
      <c r="M69" s="33"/>
      <c r="N69" s="348"/>
      <c r="O69" s="348"/>
      <c r="P69" s="348"/>
      <c r="Q69" s="348"/>
      <c r="R69" s="348"/>
      <c r="S69" s="348"/>
      <c r="T69" s="348"/>
      <c r="U69" s="348"/>
      <c r="V69" s="348"/>
      <c r="W69" s="34"/>
      <c r="X69" s="31"/>
      <c r="Y69" s="25"/>
      <c r="Z69" s="25"/>
    </row>
    <row r="70" spans="1:26" x14ac:dyDescent="0.25">
      <c r="A70" s="27"/>
      <c r="B70" s="32"/>
      <c r="C70" s="348"/>
      <c r="D70" s="348"/>
      <c r="E70" s="348"/>
      <c r="F70" s="348"/>
      <c r="G70" s="348"/>
      <c r="H70" s="348"/>
      <c r="I70" s="348"/>
      <c r="J70" s="348"/>
      <c r="K70" s="348"/>
      <c r="L70" s="348"/>
      <c r="M70" s="33"/>
      <c r="N70" s="348"/>
      <c r="O70" s="348"/>
      <c r="P70" s="348"/>
      <c r="Q70" s="348"/>
      <c r="R70" s="348"/>
      <c r="S70" s="348"/>
      <c r="T70" s="348"/>
      <c r="U70" s="348"/>
      <c r="V70" s="348"/>
      <c r="W70" s="34"/>
      <c r="X70" s="31"/>
      <c r="Y70" s="25"/>
      <c r="Z70" s="25"/>
    </row>
    <row r="71" spans="1:26" x14ac:dyDescent="0.25">
      <c r="A71" s="27"/>
      <c r="B71" s="32"/>
      <c r="C71" s="348"/>
      <c r="D71" s="348"/>
      <c r="E71" s="348"/>
      <c r="F71" s="348"/>
      <c r="G71" s="348"/>
      <c r="H71" s="348"/>
      <c r="I71" s="348"/>
      <c r="J71" s="348"/>
      <c r="K71" s="348"/>
      <c r="L71" s="348"/>
      <c r="M71" s="33"/>
      <c r="N71" s="348"/>
      <c r="O71" s="348"/>
      <c r="P71" s="348"/>
      <c r="Q71" s="348"/>
      <c r="R71" s="348"/>
      <c r="S71" s="348"/>
      <c r="T71" s="348"/>
      <c r="U71" s="348"/>
      <c r="V71" s="348"/>
      <c r="W71" s="34"/>
      <c r="X71" s="31"/>
      <c r="Y71" s="25"/>
      <c r="Z71" s="25"/>
    </row>
    <row r="72" spans="1:26" x14ac:dyDescent="0.25">
      <c r="A72" s="27"/>
      <c r="B72" s="32"/>
      <c r="C72" s="348"/>
      <c r="D72" s="348"/>
      <c r="E72" s="348"/>
      <c r="F72" s="348"/>
      <c r="G72" s="348"/>
      <c r="H72" s="348"/>
      <c r="I72" s="348"/>
      <c r="J72" s="348"/>
      <c r="K72" s="348"/>
      <c r="L72" s="348"/>
      <c r="M72" s="33"/>
      <c r="N72" s="348"/>
      <c r="O72" s="348"/>
      <c r="P72" s="348"/>
      <c r="Q72" s="348"/>
      <c r="R72" s="348"/>
      <c r="S72" s="348"/>
      <c r="T72" s="348"/>
      <c r="U72" s="348"/>
      <c r="V72" s="348"/>
      <c r="W72" s="34"/>
      <c r="X72" s="31"/>
      <c r="Y72" s="25"/>
      <c r="Z72" s="25"/>
    </row>
    <row r="73" spans="1:26" x14ac:dyDescent="0.25">
      <c r="A73" s="27"/>
      <c r="B73" s="32"/>
      <c r="C73" s="348"/>
      <c r="D73" s="348"/>
      <c r="E73" s="348"/>
      <c r="F73" s="348"/>
      <c r="G73" s="348"/>
      <c r="H73" s="348"/>
      <c r="I73" s="348"/>
      <c r="J73" s="348"/>
      <c r="K73" s="348"/>
      <c r="L73" s="348"/>
      <c r="M73" s="33"/>
      <c r="N73" s="348"/>
      <c r="O73" s="348"/>
      <c r="P73" s="348"/>
      <c r="Q73" s="348"/>
      <c r="R73" s="348"/>
      <c r="S73" s="348"/>
      <c r="T73" s="348"/>
      <c r="U73" s="348"/>
      <c r="V73" s="348"/>
      <c r="W73" s="34"/>
      <c r="X73" s="31"/>
      <c r="Y73" s="25"/>
      <c r="Z73" s="25"/>
    </row>
    <row r="74" spans="1:26" x14ac:dyDescent="0.25">
      <c r="A74" s="27"/>
      <c r="B74" s="32"/>
      <c r="C74" s="348"/>
      <c r="D74" s="348"/>
      <c r="E74" s="348"/>
      <c r="F74" s="348"/>
      <c r="G74" s="348"/>
      <c r="H74" s="348"/>
      <c r="I74" s="348"/>
      <c r="J74" s="348"/>
      <c r="K74" s="348"/>
      <c r="L74" s="348"/>
      <c r="M74" s="33"/>
      <c r="N74" s="348"/>
      <c r="O74" s="348"/>
      <c r="P74" s="348"/>
      <c r="Q74" s="348"/>
      <c r="R74" s="348"/>
      <c r="S74" s="348"/>
      <c r="T74" s="348"/>
      <c r="U74" s="348"/>
      <c r="V74" s="348"/>
      <c r="W74" s="34"/>
      <c r="X74" s="31"/>
      <c r="Y74" s="25"/>
      <c r="Z74" s="25"/>
    </row>
    <row r="75" spans="1:26" x14ac:dyDescent="0.25">
      <c r="A75" s="27"/>
      <c r="B75" s="32"/>
      <c r="C75" s="348"/>
      <c r="D75" s="348"/>
      <c r="E75" s="348"/>
      <c r="F75" s="348"/>
      <c r="G75" s="348"/>
      <c r="H75" s="348"/>
      <c r="I75" s="348"/>
      <c r="J75" s="348"/>
      <c r="K75" s="348"/>
      <c r="L75" s="348"/>
      <c r="M75" s="33"/>
      <c r="N75" s="348"/>
      <c r="O75" s="348"/>
      <c r="P75" s="348"/>
      <c r="Q75" s="348"/>
      <c r="R75" s="348"/>
      <c r="S75" s="348"/>
      <c r="T75" s="348"/>
      <c r="U75" s="348"/>
      <c r="V75" s="348"/>
      <c r="W75" s="34"/>
      <c r="X75" s="31"/>
      <c r="Y75" s="25"/>
      <c r="Z75" s="25"/>
    </row>
    <row r="76" spans="1:26" x14ac:dyDescent="0.25">
      <c r="A76" s="27"/>
      <c r="B76" s="32"/>
      <c r="C76" s="348"/>
      <c r="D76" s="348"/>
      <c r="E76" s="348"/>
      <c r="F76" s="348"/>
      <c r="G76" s="348"/>
      <c r="H76" s="348"/>
      <c r="I76" s="348"/>
      <c r="J76" s="348"/>
      <c r="K76" s="348"/>
      <c r="L76" s="348"/>
      <c r="M76" s="33"/>
      <c r="N76" s="348"/>
      <c r="O76" s="348"/>
      <c r="P76" s="348"/>
      <c r="Q76" s="348"/>
      <c r="R76" s="348"/>
      <c r="S76" s="348"/>
      <c r="T76" s="348"/>
      <c r="U76" s="348"/>
      <c r="V76" s="348"/>
      <c r="W76" s="34"/>
      <c r="X76" s="31"/>
      <c r="Y76" s="25"/>
      <c r="Z76" s="25"/>
    </row>
    <row r="77" spans="1:26" x14ac:dyDescent="0.25">
      <c r="A77" s="27"/>
      <c r="B77" s="32"/>
      <c r="C77" s="348"/>
      <c r="D77" s="348"/>
      <c r="E77" s="348"/>
      <c r="F77" s="348"/>
      <c r="G77" s="348"/>
      <c r="H77" s="348"/>
      <c r="I77" s="348"/>
      <c r="J77" s="348"/>
      <c r="K77" s="348"/>
      <c r="L77" s="348"/>
      <c r="M77" s="33"/>
      <c r="N77" s="348"/>
      <c r="O77" s="348"/>
      <c r="P77" s="348"/>
      <c r="Q77" s="348"/>
      <c r="R77" s="348"/>
      <c r="S77" s="348"/>
      <c r="T77" s="348"/>
      <c r="U77" s="348"/>
      <c r="V77" s="348"/>
      <c r="W77" s="34"/>
      <c r="X77" s="31"/>
      <c r="Y77" s="25"/>
      <c r="Z77" s="25"/>
    </row>
    <row r="78" spans="1:26" x14ac:dyDescent="0.25">
      <c r="A78" s="27"/>
      <c r="B78" s="32"/>
      <c r="C78" s="348"/>
      <c r="D78" s="348"/>
      <c r="E78" s="348"/>
      <c r="F78" s="348"/>
      <c r="G78" s="348"/>
      <c r="H78" s="348"/>
      <c r="I78" s="348"/>
      <c r="J78" s="348"/>
      <c r="K78" s="348"/>
      <c r="L78" s="348"/>
      <c r="M78" s="33"/>
      <c r="N78" s="348"/>
      <c r="O78" s="348"/>
      <c r="P78" s="348"/>
      <c r="Q78" s="348"/>
      <c r="R78" s="348"/>
      <c r="S78" s="348"/>
      <c r="T78" s="348"/>
      <c r="U78" s="348"/>
      <c r="V78" s="348"/>
      <c r="W78" s="34"/>
      <c r="X78" s="31"/>
      <c r="Y78" s="25"/>
      <c r="Z78" s="25"/>
    </row>
    <row r="79" spans="1:26" x14ac:dyDescent="0.25">
      <c r="A79" s="27"/>
      <c r="B79" s="32"/>
      <c r="C79" s="348"/>
      <c r="D79" s="348"/>
      <c r="E79" s="348"/>
      <c r="F79" s="348"/>
      <c r="G79" s="348"/>
      <c r="H79" s="348"/>
      <c r="I79" s="348"/>
      <c r="J79" s="348"/>
      <c r="K79" s="348"/>
      <c r="L79" s="348"/>
      <c r="M79" s="33"/>
      <c r="N79" s="348"/>
      <c r="O79" s="348"/>
      <c r="P79" s="348"/>
      <c r="Q79" s="348"/>
      <c r="R79" s="348"/>
      <c r="S79" s="348"/>
      <c r="T79" s="348"/>
      <c r="U79" s="348"/>
      <c r="V79" s="348"/>
      <c r="W79" s="34"/>
      <c r="X79" s="31"/>
      <c r="Y79" s="25"/>
      <c r="Z79" s="25"/>
    </row>
    <row r="80" spans="1:26" x14ac:dyDescent="0.25">
      <c r="A80" s="27"/>
      <c r="B80" s="32"/>
      <c r="C80" s="348"/>
      <c r="D80" s="348"/>
      <c r="E80" s="348"/>
      <c r="F80" s="348"/>
      <c r="G80" s="348"/>
      <c r="H80" s="348"/>
      <c r="I80" s="348"/>
      <c r="J80" s="348"/>
      <c r="K80" s="348"/>
      <c r="L80" s="348"/>
      <c r="M80" s="33"/>
      <c r="N80" s="348"/>
      <c r="O80" s="348"/>
      <c r="P80" s="348"/>
      <c r="Q80" s="348"/>
      <c r="R80" s="348"/>
      <c r="S80" s="348"/>
      <c r="T80" s="348"/>
      <c r="U80" s="348"/>
      <c r="V80" s="348"/>
      <c r="W80" s="34"/>
      <c r="X80" s="31"/>
      <c r="Y80" s="25"/>
      <c r="Z80" s="25"/>
    </row>
    <row r="81" spans="1:26" x14ac:dyDescent="0.25">
      <c r="A81" s="27"/>
      <c r="B81" s="32"/>
      <c r="C81" s="348"/>
      <c r="D81" s="348"/>
      <c r="E81" s="348"/>
      <c r="F81" s="348"/>
      <c r="G81" s="348"/>
      <c r="H81" s="348"/>
      <c r="I81" s="348"/>
      <c r="J81" s="348"/>
      <c r="K81" s="348"/>
      <c r="L81" s="348"/>
      <c r="M81" s="33"/>
      <c r="N81" s="348"/>
      <c r="O81" s="348"/>
      <c r="P81" s="348"/>
      <c r="Q81" s="348"/>
      <c r="R81" s="348"/>
      <c r="S81" s="348"/>
      <c r="T81" s="348"/>
      <c r="U81" s="348"/>
      <c r="V81" s="348"/>
      <c r="W81" s="34"/>
      <c r="X81" s="31"/>
      <c r="Y81" s="25"/>
      <c r="Z81" s="25"/>
    </row>
    <row r="82" spans="1:26" x14ac:dyDescent="0.25">
      <c r="A82" s="27"/>
      <c r="B82" s="32"/>
      <c r="C82" s="348"/>
      <c r="D82" s="348"/>
      <c r="E82" s="348"/>
      <c r="F82" s="348"/>
      <c r="G82" s="348"/>
      <c r="H82" s="348"/>
      <c r="I82" s="348"/>
      <c r="J82" s="348"/>
      <c r="K82" s="348"/>
      <c r="L82" s="348"/>
      <c r="M82" s="33"/>
      <c r="N82" s="348"/>
      <c r="O82" s="348"/>
      <c r="P82" s="348"/>
      <c r="Q82" s="348"/>
      <c r="R82" s="348"/>
      <c r="S82" s="348"/>
      <c r="T82" s="348"/>
      <c r="U82" s="348"/>
      <c r="V82" s="348"/>
      <c r="W82" s="34"/>
      <c r="X82" s="31"/>
      <c r="Y82" s="25"/>
      <c r="Z82" s="25"/>
    </row>
    <row r="83" spans="1:26" x14ac:dyDescent="0.25">
      <c r="A83" s="27"/>
      <c r="B83" s="32"/>
      <c r="C83" s="348"/>
      <c r="D83" s="348"/>
      <c r="E83" s="348"/>
      <c r="F83" s="348"/>
      <c r="G83" s="348"/>
      <c r="H83" s="348"/>
      <c r="I83" s="348"/>
      <c r="J83" s="348"/>
      <c r="K83" s="348"/>
      <c r="L83" s="348"/>
      <c r="M83" s="33"/>
      <c r="N83" s="348"/>
      <c r="O83" s="348"/>
      <c r="P83" s="348"/>
      <c r="Q83" s="348"/>
      <c r="R83" s="348"/>
      <c r="S83" s="348"/>
      <c r="T83" s="348"/>
      <c r="U83" s="348"/>
      <c r="V83" s="348"/>
      <c r="W83" s="34"/>
      <c r="X83" s="31"/>
      <c r="Y83" s="25"/>
      <c r="Z83" s="25"/>
    </row>
    <row r="84" spans="1:26" x14ac:dyDescent="0.25">
      <c r="A84" s="27"/>
      <c r="B84" s="32"/>
      <c r="C84" s="348"/>
      <c r="D84" s="348"/>
      <c r="E84" s="348"/>
      <c r="F84" s="348"/>
      <c r="G84" s="348"/>
      <c r="H84" s="348"/>
      <c r="I84" s="348"/>
      <c r="J84" s="348"/>
      <c r="K84" s="348"/>
      <c r="L84" s="348"/>
      <c r="M84" s="33"/>
      <c r="N84" s="348"/>
      <c r="O84" s="348"/>
      <c r="P84" s="348"/>
      <c r="Q84" s="348"/>
      <c r="R84" s="348"/>
      <c r="S84" s="348"/>
      <c r="T84" s="348"/>
      <c r="U84" s="348"/>
      <c r="V84" s="348"/>
      <c r="W84" s="34"/>
      <c r="X84" s="31"/>
      <c r="Y84" s="25"/>
      <c r="Z84" s="25"/>
    </row>
    <row r="85" spans="1:26" x14ac:dyDescent="0.25">
      <c r="A85" s="27"/>
      <c r="B85" s="32"/>
      <c r="C85" s="348"/>
      <c r="D85" s="348"/>
      <c r="E85" s="348"/>
      <c r="F85" s="348"/>
      <c r="G85" s="348"/>
      <c r="H85" s="348"/>
      <c r="I85" s="348"/>
      <c r="J85" s="348"/>
      <c r="K85" s="348"/>
      <c r="L85" s="348"/>
      <c r="M85" s="33"/>
      <c r="N85" s="348"/>
      <c r="O85" s="348"/>
      <c r="P85" s="348"/>
      <c r="Q85" s="348"/>
      <c r="R85" s="348"/>
      <c r="S85" s="348"/>
      <c r="T85" s="348"/>
      <c r="U85" s="348"/>
      <c r="V85" s="348"/>
      <c r="W85" s="34"/>
      <c r="X85" s="31"/>
      <c r="Y85" s="25"/>
      <c r="Z85" s="25"/>
    </row>
    <row r="86" spans="1:26" x14ac:dyDescent="0.25">
      <c r="A86" s="27"/>
      <c r="B86" s="32"/>
      <c r="C86" s="348"/>
      <c r="D86" s="348"/>
      <c r="E86" s="348"/>
      <c r="F86" s="348"/>
      <c r="G86" s="348"/>
      <c r="H86" s="348"/>
      <c r="I86" s="348"/>
      <c r="J86" s="348"/>
      <c r="K86" s="348"/>
      <c r="L86" s="348"/>
      <c r="M86" s="33"/>
      <c r="N86" s="348"/>
      <c r="O86" s="348"/>
      <c r="P86" s="348"/>
      <c r="Q86" s="348"/>
      <c r="R86" s="348"/>
      <c r="S86" s="348"/>
      <c r="T86" s="348"/>
      <c r="U86" s="348"/>
      <c r="V86" s="348"/>
      <c r="W86" s="34"/>
      <c r="X86" s="31"/>
      <c r="Y86" s="25"/>
      <c r="Z86" s="25"/>
    </row>
    <row r="87" spans="1:26" x14ac:dyDescent="0.25">
      <c r="A87" s="27"/>
      <c r="B87" s="32"/>
      <c r="C87" s="348"/>
      <c r="D87" s="348"/>
      <c r="E87" s="348"/>
      <c r="F87" s="348"/>
      <c r="G87" s="348"/>
      <c r="H87" s="348"/>
      <c r="I87" s="348"/>
      <c r="J87" s="348"/>
      <c r="K87" s="348"/>
      <c r="L87" s="348"/>
      <c r="M87" s="33"/>
      <c r="N87" s="348"/>
      <c r="O87" s="348"/>
      <c r="P87" s="348"/>
      <c r="Q87" s="348"/>
      <c r="R87" s="348"/>
      <c r="S87" s="348"/>
      <c r="T87" s="348"/>
      <c r="U87" s="348"/>
      <c r="V87" s="348"/>
      <c r="W87" s="34"/>
      <c r="X87" s="31"/>
      <c r="Y87" s="25"/>
      <c r="Z87" s="25"/>
    </row>
    <row r="88" spans="1:26" x14ac:dyDescent="0.25">
      <c r="A88" s="27"/>
      <c r="B88" s="32"/>
      <c r="C88" s="348"/>
      <c r="D88" s="348"/>
      <c r="E88" s="348"/>
      <c r="F88" s="348"/>
      <c r="G88" s="348"/>
      <c r="H88" s="348"/>
      <c r="I88" s="348"/>
      <c r="J88" s="348"/>
      <c r="K88" s="348"/>
      <c r="L88" s="348"/>
      <c r="M88" s="33"/>
      <c r="N88" s="348"/>
      <c r="O88" s="348"/>
      <c r="P88" s="348"/>
      <c r="Q88" s="348"/>
      <c r="R88" s="348"/>
      <c r="S88" s="348"/>
      <c r="T88" s="348"/>
      <c r="U88" s="348"/>
      <c r="V88" s="348"/>
      <c r="W88" s="34"/>
      <c r="X88" s="31"/>
      <c r="Y88" s="25"/>
      <c r="Z88" s="25"/>
    </row>
    <row r="89" spans="1:26" x14ac:dyDescent="0.25">
      <c r="A89" s="27"/>
      <c r="B89" s="32"/>
      <c r="C89" s="348"/>
      <c r="D89" s="348"/>
      <c r="E89" s="348"/>
      <c r="F89" s="348"/>
      <c r="G89" s="348"/>
      <c r="H89" s="348"/>
      <c r="I89" s="348"/>
      <c r="J89" s="348"/>
      <c r="K89" s="348"/>
      <c r="L89" s="348"/>
      <c r="M89" s="33"/>
      <c r="N89" s="348"/>
      <c r="O89" s="348"/>
      <c r="P89" s="348"/>
      <c r="Q89" s="348"/>
      <c r="R89" s="348"/>
      <c r="S89" s="348"/>
      <c r="T89" s="348"/>
      <c r="U89" s="348"/>
      <c r="V89" s="348"/>
      <c r="W89" s="34"/>
      <c r="X89" s="31"/>
      <c r="Y89" s="25"/>
      <c r="Z89" s="25"/>
    </row>
    <row r="90" spans="1:26" x14ac:dyDescent="0.25">
      <c r="A90" s="27"/>
      <c r="B90" s="32"/>
      <c r="C90" s="348"/>
      <c r="D90" s="348"/>
      <c r="E90" s="348"/>
      <c r="F90" s="348"/>
      <c r="G90" s="348"/>
      <c r="H90" s="348"/>
      <c r="I90" s="348"/>
      <c r="J90" s="348"/>
      <c r="K90" s="348"/>
      <c r="L90" s="348"/>
      <c r="M90" s="33"/>
      <c r="N90" s="348"/>
      <c r="O90" s="348"/>
      <c r="P90" s="348"/>
      <c r="Q90" s="348"/>
      <c r="R90" s="348"/>
      <c r="S90" s="348"/>
      <c r="T90" s="348"/>
      <c r="U90" s="348"/>
      <c r="V90" s="348"/>
      <c r="W90" s="34"/>
      <c r="X90" s="31"/>
      <c r="Y90" s="25"/>
      <c r="Z90" s="25"/>
    </row>
    <row r="91" spans="1:26" x14ac:dyDescent="0.25">
      <c r="A91" s="27"/>
      <c r="B91" s="32"/>
      <c r="C91" s="348"/>
      <c r="D91" s="348"/>
      <c r="E91" s="348"/>
      <c r="F91" s="348"/>
      <c r="G91" s="348"/>
      <c r="H91" s="348"/>
      <c r="I91" s="348"/>
      <c r="J91" s="348"/>
      <c r="K91" s="348"/>
      <c r="L91" s="348"/>
      <c r="M91" s="33"/>
      <c r="N91" s="348"/>
      <c r="O91" s="348"/>
      <c r="P91" s="348"/>
      <c r="Q91" s="348"/>
      <c r="R91" s="348"/>
      <c r="S91" s="348"/>
      <c r="T91" s="348"/>
      <c r="U91" s="348"/>
      <c r="V91" s="348"/>
      <c r="W91" s="34"/>
      <c r="X91" s="31"/>
      <c r="Y91" s="25"/>
      <c r="Z91" s="25"/>
    </row>
    <row r="92" spans="1:26" x14ac:dyDescent="0.25">
      <c r="A92" s="27"/>
      <c r="B92" s="32"/>
      <c r="C92" s="348"/>
      <c r="D92" s="348"/>
      <c r="E92" s="348"/>
      <c r="F92" s="348"/>
      <c r="G92" s="348"/>
      <c r="H92" s="348"/>
      <c r="I92" s="348"/>
      <c r="J92" s="348"/>
      <c r="K92" s="348"/>
      <c r="L92" s="348"/>
      <c r="M92" s="33"/>
      <c r="N92" s="348"/>
      <c r="O92" s="348"/>
      <c r="P92" s="348"/>
      <c r="Q92" s="348"/>
      <c r="R92" s="348"/>
      <c r="S92" s="348"/>
      <c r="T92" s="348"/>
      <c r="U92" s="348"/>
      <c r="V92" s="348"/>
      <c r="W92" s="34"/>
      <c r="X92" s="31"/>
      <c r="Y92" s="25"/>
      <c r="Z92" s="25"/>
    </row>
    <row r="93" spans="1:26" x14ac:dyDescent="0.25">
      <c r="A93" s="27"/>
      <c r="B93" s="32"/>
      <c r="C93" s="348"/>
      <c r="D93" s="348"/>
      <c r="E93" s="348"/>
      <c r="F93" s="348"/>
      <c r="G93" s="348"/>
      <c r="H93" s="348"/>
      <c r="I93" s="348"/>
      <c r="J93" s="348"/>
      <c r="K93" s="348"/>
      <c r="L93" s="348"/>
      <c r="M93" s="33"/>
      <c r="N93" s="348"/>
      <c r="O93" s="348"/>
      <c r="P93" s="348"/>
      <c r="Q93" s="348"/>
      <c r="R93" s="348"/>
      <c r="S93" s="348"/>
      <c r="T93" s="348"/>
      <c r="U93" s="348"/>
      <c r="V93" s="348"/>
      <c r="W93" s="34"/>
      <c r="X93" s="31"/>
      <c r="Y93" s="25"/>
      <c r="Z93" s="25"/>
    </row>
    <row r="94" spans="1:26" x14ac:dyDescent="0.25">
      <c r="A94" s="27"/>
      <c r="B94" s="32"/>
      <c r="C94" s="348"/>
      <c r="D94" s="348"/>
      <c r="E94" s="348"/>
      <c r="F94" s="348"/>
      <c r="G94" s="348"/>
      <c r="H94" s="348"/>
      <c r="I94" s="348"/>
      <c r="J94" s="348"/>
      <c r="K94" s="348"/>
      <c r="L94" s="348"/>
      <c r="M94" s="33"/>
      <c r="N94" s="348"/>
      <c r="O94" s="348"/>
      <c r="P94" s="348"/>
      <c r="Q94" s="348"/>
      <c r="R94" s="348"/>
      <c r="S94" s="348"/>
      <c r="T94" s="348"/>
      <c r="U94" s="348"/>
      <c r="V94" s="348"/>
      <c r="W94" s="34"/>
      <c r="X94" s="31"/>
      <c r="Y94" s="25"/>
      <c r="Z94" s="25"/>
    </row>
    <row r="95" spans="1:26" x14ac:dyDescent="0.25">
      <c r="A95" s="27"/>
      <c r="B95" s="32"/>
      <c r="C95" s="348"/>
      <c r="D95" s="348"/>
      <c r="E95" s="348"/>
      <c r="F95" s="348"/>
      <c r="G95" s="348"/>
      <c r="H95" s="348"/>
      <c r="I95" s="348"/>
      <c r="J95" s="348"/>
      <c r="K95" s="348"/>
      <c r="L95" s="348"/>
      <c r="M95" s="33"/>
      <c r="N95" s="348"/>
      <c r="O95" s="348"/>
      <c r="P95" s="348"/>
      <c r="Q95" s="348"/>
      <c r="R95" s="348"/>
      <c r="S95" s="348"/>
      <c r="T95" s="348"/>
      <c r="U95" s="348"/>
      <c r="V95" s="348"/>
      <c r="W95" s="34"/>
      <c r="X95" s="31"/>
      <c r="Y95" s="25"/>
      <c r="Z95" s="25"/>
    </row>
    <row r="96" spans="1:26" x14ac:dyDescent="0.25">
      <c r="A96" s="27"/>
      <c r="B96" s="32"/>
      <c r="C96" s="348"/>
      <c r="D96" s="348"/>
      <c r="E96" s="348"/>
      <c r="F96" s="348"/>
      <c r="G96" s="348"/>
      <c r="H96" s="348"/>
      <c r="I96" s="348"/>
      <c r="J96" s="348"/>
      <c r="K96" s="348"/>
      <c r="L96" s="348"/>
      <c r="M96" s="33"/>
      <c r="N96" s="348"/>
      <c r="O96" s="348"/>
      <c r="P96" s="348"/>
      <c r="Q96" s="348"/>
      <c r="R96" s="348"/>
      <c r="S96" s="348"/>
      <c r="T96" s="348"/>
      <c r="U96" s="348"/>
      <c r="V96" s="348"/>
      <c r="W96" s="34"/>
      <c r="X96" s="31"/>
      <c r="Y96" s="25"/>
      <c r="Z96" s="25"/>
    </row>
    <row r="97" spans="1:26" x14ac:dyDescent="0.25">
      <c r="A97" s="27"/>
      <c r="B97" s="32"/>
      <c r="C97" s="348"/>
      <c r="D97" s="348"/>
      <c r="E97" s="348"/>
      <c r="F97" s="348"/>
      <c r="G97" s="348"/>
      <c r="H97" s="348"/>
      <c r="I97" s="348"/>
      <c r="J97" s="348"/>
      <c r="K97" s="348"/>
      <c r="L97" s="348"/>
      <c r="M97" s="33"/>
      <c r="N97" s="348"/>
      <c r="O97" s="348"/>
      <c r="P97" s="348"/>
      <c r="Q97" s="348"/>
      <c r="R97" s="348"/>
      <c r="S97" s="348"/>
      <c r="T97" s="348"/>
      <c r="U97" s="348"/>
      <c r="V97" s="348"/>
      <c r="W97" s="34"/>
      <c r="X97" s="31"/>
      <c r="Y97" s="25"/>
      <c r="Z97" s="25"/>
    </row>
    <row r="98" spans="1:26" x14ac:dyDescent="0.25">
      <c r="A98" s="27"/>
      <c r="B98" s="32"/>
      <c r="C98" s="348"/>
      <c r="D98" s="348"/>
      <c r="E98" s="348"/>
      <c r="F98" s="348"/>
      <c r="G98" s="348"/>
      <c r="H98" s="348"/>
      <c r="I98" s="348"/>
      <c r="J98" s="348"/>
      <c r="K98" s="348"/>
      <c r="L98" s="348"/>
      <c r="M98" s="33"/>
      <c r="N98" s="348"/>
      <c r="O98" s="348"/>
      <c r="P98" s="348"/>
      <c r="Q98" s="348"/>
      <c r="R98" s="348"/>
      <c r="S98" s="348"/>
      <c r="T98" s="348"/>
      <c r="U98" s="348"/>
      <c r="V98" s="348"/>
      <c r="W98" s="34"/>
      <c r="X98" s="31"/>
      <c r="Y98" s="25"/>
      <c r="Z98" s="25"/>
    </row>
    <row r="99" spans="1:26" x14ac:dyDescent="0.25">
      <c r="A99" s="27"/>
      <c r="B99" s="32"/>
      <c r="C99" s="348"/>
      <c r="D99" s="348"/>
      <c r="E99" s="348"/>
      <c r="F99" s="348"/>
      <c r="G99" s="348"/>
      <c r="H99" s="348"/>
      <c r="I99" s="348"/>
      <c r="J99" s="348"/>
      <c r="K99" s="348"/>
      <c r="L99" s="348"/>
      <c r="M99" s="33"/>
      <c r="N99" s="348"/>
      <c r="O99" s="348"/>
      <c r="P99" s="348"/>
      <c r="Q99" s="348"/>
      <c r="R99" s="348"/>
      <c r="S99" s="348"/>
      <c r="T99" s="348"/>
      <c r="U99" s="348"/>
      <c r="V99" s="348"/>
      <c r="W99" s="34"/>
      <c r="X99" s="31"/>
      <c r="Y99" s="25"/>
      <c r="Z99" s="25"/>
    </row>
    <row r="100" spans="1:26" x14ac:dyDescent="0.25">
      <c r="A100" s="27"/>
      <c r="B100" s="32"/>
      <c r="C100" s="348"/>
      <c r="D100" s="348"/>
      <c r="E100" s="348"/>
      <c r="F100" s="348"/>
      <c r="G100" s="348"/>
      <c r="H100" s="348"/>
      <c r="I100" s="348"/>
      <c r="J100" s="348"/>
      <c r="K100" s="348"/>
      <c r="L100" s="348"/>
      <c r="M100" s="33"/>
      <c r="N100" s="348"/>
      <c r="O100" s="348"/>
      <c r="P100" s="348"/>
      <c r="Q100" s="348"/>
      <c r="R100" s="348"/>
      <c r="S100" s="348"/>
      <c r="T100" s="348"/>
      <c r="U100" s="348"/>
      <c r="V100" s="348"/>
      <c r="W100" s="34"/>
      <c r="X100" s="31"/>
      <c r="Y100" s="25"/>
      <c r="Z100" s="25"/>
    </row>
    <row r="101" spans="1:26" x14ac:dyDescent="0.25">
      <c r="A101" s="27"/>
      <c r="B101" s="32"/>
      <c r="C101" s="348"/>
      <c r="D101" s="348"/>
      <c r="E101" s="348"/>
      <c r="F101" s="348"/>
      <c r="G101" s="348"/>
      <c r="H101" s="348"/>
      <c r="I101" s="348"/>
      <c r="J101" s="348"/>
      <c r="K101" s="348"/>
      <c r="L101" s="348"/>
      <c r="M101" s="33"/>
      <c r="N101" s="348"/>
      <c r="O101" s="348"/>
      <c r="P101" s="348"/>
      <c r="Q101" s="348"/>
      <c r="R101" s="348"/>
      <c r="S101" s="348"/>
      <c r="T101" s="348"/>
      <c r="U101" s="348"/>
      <c r="V101" s="348"/>
      <c r="W101" s="34"/>
      <c r="X101" s="31"/>
      <c r="Y101" s="25"/>
      <c r="Z101" s="25"/>
    </row>
    <row r="102" spans="1:26" x14ac:dyDescent="0.25">
      <c r="A102" s="27"/>
      <c r="B102" s="32"/>
      <c r="C102" s="348"/>
      <c r="D102" s="348"/>
      <c r="E102" s="348"/>
      <c r="F102" s="348"/>
      <c r="G102" s="348"/>
      <c r="H102" s="348"/>
      <c r="I102" s="348"/>
      <c r="J102" s="348"/>
      <c r="K102" s="348"/>
      <c r="L102" s="348"/>
      <c r="M102" s="33"/>
      <c r="N102" s="348"/>
      <c r="O102" s="348"/>
      <c r="P102" s="348"/>
      <c r="Q102" s="348"/>
      <c r="R102" s="348"/>
      <c r="S102" s="348"/>
      <c r="T102" s="348"/>
      <c r="U102" s="348"/>
      <c r="V102" s="348"/>
      <c r="W102" s="34"/>
      <c r="X102" s="31"/>
      <c r="Y102" s="25"/>
      <c r="Z102" s="25"/>
    </row>
    <row r="103" spans="1:26" x14ac:dyDescent="0.25">
      <c r="A103" s="27"/>
      <c r="B103" s="32"/>
      <c r="C103" s="348"/>
      <c r="D103" s="348"/>
      <c r="E103" s="348"/>
      <c r="F103" s="348"/>
      <c r="G103" s="348"/>
      <c r="H103" s="348"/>
      <c r="I103" s="348"/>
      <c r="J103" s="348"/>
      <c r="K103" s="348"/>
      <c r="L103" s="348"/>
      <c r="M103" s="33"/>
      <c r="N103" s="348"/>
      <c r="O103" s="348"/>
      <c r="P103" s="348"/>
      <c r="Q103" s="348"/>
      <c r="R103" s="348"/>
      <c r="S103" s="348"/>
      <c r="T103" s="348"/>
      <c r="U103" s="348"/>
      <c r="V103" s="348"/>
      <c r="W103" s="34"/>
      <c r="X103" s="31"/>
      <c r="Y103" s="25"/>
      <c r="Z103" s="25"/>
    </row>
    <row r="104" spans="1:26" x14ac:dyDescent="0.25">
      <c r="A104" s="27"/>
      <c r="B104" s="32"/>
      <c r="C104" s="348"/>
      <c r="D104" s="348"/>
      <c r="E104" s="348"/>
      <c r="F104" s="348"/>
      <c r="G104" s="348"/>
      <c r="H104" s="348"/>
      <c r="I104" s="348"/>
      <c r="J104" s="348"/>
      <c r="K104" s="348"/>
      <c r="L104" s="348"/>
      <c r="M104" s="33"/>
      <c r="N104" s="348"/>
      <c r="O104" s="348"/>
      <c r="P104" s="348"/>
      <c r="Q104" s="348"/>
      <c r="R104" s="348"/>
      <c r="S104" s="348"/>
      <c r="T104" s="348"/>
      <c r="U104" s="348"/>
      <c r="V104" s="348"/>
      <c r="W104" s="34"/>
      <c r="X104" s="31"/>
      <c r="Y104" s="25"/>
      <c r="Z104" s="25"/>
    </row>
    <row r="105" spans="1:26" ht="15.75" thickBot="1" x14ac:dyDescent="0.3">
      <c r="A105" s="27"/>
      <c r="B105" s="35"/>
      <c r="C105" s="36"/>
      <c r="D105" s="36"/>
      <c r="E105" s="36"/>
      <c r="F105" s="36"/>
      <c r="G105" s="36"/>
      <c r="H105" s="36"/>
      <c r="I105" s="36"/>
      <c r="J105" s="36"/>
      <c r="K105" s="36"/>
      <c r="L105" s="36"/>
      <c r="M105" s="36"/>
      <c r="N105" s="36"/>
      <c r="O105" s="36"/>
      <c r="P105" s="36"/>
      <c r="Q105" s="36"/>
      <c r="R105" s="36"/>
      <c r="S105" s="36"/>
      <c r="T105" s="36"/>
      <c r="U105" s="36"/>
      <c r="V105" s="36"/>
      <c r="W105" s="37"/>
      <c r="X105" s="31"/>
      <c r="Y105" s="25"/>
      <c r="Z105" s="25"/>
    </row>
    <row r="106" spans="1:26" ht="15.75" thickBot="1" x14ac:dyDescent="0.3">
      <c r="A106" s="38"/>
      <c r="B106" s="39"/>
      <c r="C106" s="39"/>
      <c r="D106" s="39"/>
      <c r="E106" s="39"/>
      <c r="F106" s="39"/>
      <c r="G106" s="39"/>
      <c r="H106" s="39"/>
      <c r="I106" s="39"/>
      <c r="J106" s="39"/>
      <c r="K106" s="39"/>
      <c r="L106" s="39"/>
      <c r="M106" s="39"/>
      <c r="N106" s="39"/>
      <c r="O106" s="39"/>
      <c r="P106" s="39"/>
      <c r="Q106" s="39"/>
      <c r="R106" s="39"/>
      <c r="S106" s="39"/>
      <c r="T106" s="39"/>
      <c r="U106" s="39"/>
      <c r="V106" s="39"/>
      <c r="W106" s="39"/>
      <c r="X106" s="40"/>
      <c r="Y106" s="25"/>
      <c r="Z106" s="25"/>
    </row>
    <row r="107" spans="1:26"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x14ac:dyDescent="0.25">
      <c r="Y125" s="25"/>
      <c r="Z125" s="25"/>
    </row>
    <row r="126" spans="1:26" x14ac:dyDescent="0.25">
      <c r="Y126" s="25"/>
      <c r="Z126" s="25"/>
    </row>
    <row r="127" spans="1:26" x14ac:dyDescent="0.25">
      <c r="Y127" s="25"/>
      <c r="Z127" s="25"/>
    </row>
    <row r="128" spans="1:26" x14ac:dyDescent="0.25">
      <c r="Y128" s="25"/>
      <c r="Z128" s="25"/>
    </row>
    <row r="129" spans="25:26" x14ac:dyDescent="0.25">
      <c r="Y129" s="25"/>
      <c r="Z129" s="25"/>
    </row>
    <row r="130" spans="25:26" x14ac:dyDescent="0.25">
      <c r="Y130" s="25"/>
      <c r="Z130" s="25"/>
    </row>
    <row r="131" spans="25:26" x14ac:dyDescent="0.25">
      <c r="Y131" s="25"/>
      <c r="Z131" s="25"/>
    </row>
    <row r="132" spans="25:26" x14ac:dyDescent="0.25">
      <c r="Y132" s="25"/>
      <c r="Z132" s="25"/>
    </row>
    <row r="133" spans="25:26" x14ac:dyDescent="0.25">
      <c r="Y133" s="25"/>
      <c r="Z133" s="25"/>
    </row>
    <row r="134" spans="25:26" x14ac:dyDescent="0.25">
      <c r="Y134" s="25"/>
      <c r="Z134" s="25"/>
    </row>
    <row r="135" spans="25:26" x14ac:dyDescent="0.25">
      <c r="Y135" s="25"/>
      <c r="Z135" s="25"/>
    </row>
    <row r="136" spans="25:26" x14ac:dyDescent="0.25">
      <c r="Y136" s="25"/>
      <c r="Z136" s="25"/>
    </row>
    <row r="137" spans="25:26" x14ac:dyDescent="0.25">
      <c r="Y137" s="25"/>
      <c r="Z137" s="25"/>
    </row>
    <row r="138" spans="25:26" x14ac:dyDescent="0.25">
      <c r="Y138" s="25"/>
      <c r="Z138" s="25"/>
    </row>
    <row r="139" spans="25:26" x14ac:dyDescent="0.25">
      <c r="Y139" s="25"/>
      <c r="Z139" s="25"/>
    </row>
    <row r="140" spans="25:26" x14ac:dyDescent="0.25">
      <c r="Y140" s="25"/>
      <c r="Z140" s="25"/>
    </row>
    <row r="141" spans="25:26" x14ac:dyDescent="0.25">
      <c r="Y141" s="25"/>
      <c r="Z141" s="25"/>
    </row>
    <row r="142" spans="25:26" x14ac:dyDescent="0.25">
      <c r="Y142" s="25"/>
      <c r="Z142" s="25"/>
    </row>
    <row r="143" spans="25:26" x14ac:dyDescent="0.25">
      <c r="Y143" s="25"/>
      <c r="Z143" s="25"/>
    </row>
    <row r="144" spans="25:26" x14ac:dyDescent="0.25">
      <c r="Y144" s="25"/>
      <c r="Z144" s="25"/>
    </row>
    <row r="145" spans="25:26" x14ac:dyDescent="0.25">
      <c r="Y145" s="25"/>
      <c r="Z145" s="25"/>
    </row>
    <row r="146" spans="25:26" x14ac:dyDescent="0.25">
      <c r="Y146" s="25"/>
      <c r="Z146" s="25"/>
    </row>
    <row r="147" spans="25:26" x14ac:dyDescent="0.25">
      <c r="Y147" s="25"/>
      <c r="Z147" s="25"/>
    </row>
    <row r="148" spans="25:26" x14ac:dyDescent="0.25">
      <c r="Y148" s="25"/>
      <c r="Z148" s="25"/>
    </row>
    <row r="149" spans="25:26" x14ac:dyDescent="0.25">
      <c r="Y149" s="25"/>
      <c r="Z149" s="25"/>
    </row>
    <row r="150" spans="25:26" x14ac:dyDescent="0.25">
      <c r="Y150" s="25"/>
      <c r="Z150" s="25"/>
    </row>
  </sheetData>
  <sheetProtection algorithmName="SHA-512" hashValue="rO6eT2SSMjo5WGxtoKJMvkHGuLnM90i0a7a7U4R9PO4DwLz7WQ5LcDl/mBaSEkMJhyMQnOLNRepstgW4MhvuEQ==" saltValue="lf7XYoNYhVCvdDlE6g/1kQ==" spinCount="100000" sheet="1" selectLockedCells="1"/>
  <mergeCells count="5">
    <mergeCell ref="C54:L104"/>
    <mergeCell ref="N54:V104"/>
    <mergeCell ref="C36:L36"/>
    <mergeCell ref="M36:V36"/>
    <mergeCell ref="C11:V35"/>
  </mergeCells>
  <pageMargins left="0.25" right="0.25" top="0.75" bottom="0.75" header="0.3" footer="0.3"/>
  <pageSetup paperSize="8"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K60"/>
  <sheetViews>
    <sheetView showGridLines="0" zoomScale="85" zoomScaleNormal="85" workbookViewId="0">
      <selection activeCell="D14" sqref="D14"/>
    </sheetView>
  </sheetViews>
  <sheetFormatPr baseColWidth="10" defaultRowHeight="15" x14ac:dyDescent="0.25"/>
  <cols>
    <col min="1" max="1" width="5.7109375" customWidth="1"/>
    <col min="3" max="3" width="98.28515625" bestFit="1" customWidth="1"/>
    <col min="4" max="4" width="19.140625" customWidth="1"/>
    <col min="5" max="5" width="21.5703125" customWidth="1"/>
    <col min="10" max="10" width="5.7109375" customWidth="1"/>
  </cols>
  <sheetData>
    <row r="1" spans="1:11" ht="20.100000000000001" customHeight="1" thickBot="1" x14ac:dyDescent="0.3">
      <c r="A1" s="17"/>
      <c r="B1" s="21"/>
      <c r="C1" s="21"/>
      <c r="D1" s="21"/>
      <c r="E1" s="21"/>
      <c r="F1" s="21"/>
      <c r="G1" s="21"/>
      <c r="H1" s="21"/>
      <c r="I1" s="21"/>
      <c r="J1" s="19"/>
    </row>
    <row r="2" spans="1:11" ht="20.100000000000001" customHeight="1" x14ac:dyDescent="0.25">
      <c r="A2" s="18"/>
      <c r="B2" s="12"/>
      <c r="C2" s="29"/>
      <c r="D2" s="29"/>
      <c r="E2" s="29"/>
      <c r="F2" s="29"/>
      <c r="G2" s="29"/>
      <c r="H2" s="29"/>
      <c r="I2" s="30"/>
      <c r="J2" s="31"/>
      <c r="K2" s="26"/>
    </row>
    <row r="3" spans="1:11" ht="20.100000000000001" customHeight="1" x14ac:dyDescent="0.25">
      <c r="A3" s="18"/>
      <c r="B3" s="11"/>
      <c r="C3" s="33"/>
      <c r="D3" s="33"/>
      <c r="E3" s="33"/>
      <c r="F3" s="33"/>
      <c r="G3" s="33"/>
      <c r="H3" s="33"/>
      <c r="I3" s="34"/>
      <c r="J3" s="31"/>
      <c r="K3" s="26"/>
    </row>
    <row r="4" spans="1:11" ht="20.100000000000001" customHeight="1" x14ac:dyDescent="0.25">
      <c r="A4" s="18"/>
      <c r="B4" s="11"/>
      <c r="C4" s="33"/>
      <c r="D4" s="33"/>
      <c r="E4" s="33"/>
      <c r="F4" s="33"/>
      <c r="G4" s="33"/>
      <c r="H4" s="33"/>
      <c r="I4" s="34"/>
      <c r="J4" s="31"/>
      <c r="K4" s="26"/>
    </row>
    <row r="5" spans="1:11" ht="20.100000000000001" customHeight="1" x14ac:dyDescent="0.25">
      <c r="A5" s="18"/>
      <c r="B5" s="11"/>
      <c r="C5" s="33"/>
      <c r="D5" s="33"/>
      <c r="E5" s="33"/>
      <c r="F5" s="33"/>
      <c r="G5" s="33"/>
      <c r="H5" s="33"/>
      <c r="I5" s="34"/>
      <c r="J5" s="31"/>
      <c r="K5" s="26"/>
    </row>
    <row r="6" spans="1:11" ht="20.100000000000001" customHeight="1" x14ac:dyDescent="0.25">
      <c r="A6" s="18"/>
      <c r="B6" s="11"/>
      <c r="C6" s="33"/>
      <c r="D6" s="33"/>
      <c r="E6" s="33"/>
      <c r="F6" s="33"/>
      <c r="G6" s="33"/>
      <c r="H6" s="33"/>
      <c r="I6" s="34"/>
      <c r="J6" s="31"/>
      <c r="K6" s="26"/>
    </row>
    <row r="7" spans="1:11" ht="20.100000000000001" customHeight="1" x14ac:dyDescent="0.25">
      <c r="A7" s="18"/>
      <c r="B7" s="11"/>
      <c r="C7" s="33"/>
      <c r="D7" s="33"/>
      <c r="E7" s="33"/>
      <c r="F7" s="33"/>
      <c r="G7" s="33"/>
      <c r="H7" s="33"/>
      <c r="I7" s="34"/>
      <c r="J7" s="31"/>
      <c r="K7" s="26"/>
    </row>
    <row r="8" spans="1:11" ht="20.100000000000001" customHeight="1" x14ac:dyDescent="0.25">
      <c r="A8" s="18"/>
      <c r="B8" s="11"/>
      <c r="C8" s="33"/>
      <c r="D8" s="33"/>
      <c r="E8" s="33"/>
      <c r="F8" s="33"/>
      <c r="G8" s="33"/>
      <c r="H8" s="33"/>
      <c r="I8" s="34"/>
      <c r="J8" s="31"/>
      <c r="K8" s="26"/>
    </row>
    <row r="9" spans="1:11" ht="20.100000000000001" customHeight="1" thickBot="1" x14ac:dyDescent="0.3">
      <c r="A9" s="18"/>
      <c r="B9" s="14"/>
      <c r="C9" s="36"/>
      <c r="D9" s="36"/>
      <c r="E9" s="36"/>
      <c r="F9" s="36"/>
      <c r="G9" s="36"/>
      <c r="H9" s="36"/>
      <c r="I9" s="37"/>
      <c r="J9" s="31"/>
      <c r="K9" s="26"/>
    </row>
    <row r="10" spans="1:11" ht="20.100000000000001" customHeight="1" x14ac:dyDescent="0.25">
      <c r="A10" s="18"/>
      <c r="B10" s="12"/>
      <c r="C10" s="29"/>
      <c r="D10" s="29"/>
      <c r="E10" s="29"/>
      <c r="F10" s="29"/>
      <c r="G10" s="29"/>
      <c r="H10" s="29"/>
      <c r="I10" s="30"/>
      <c r="J10" s="31"/>
      <c r="K10" s="26"/>
    </row>
    <row r="11" spans="1:11" ht="20.100000000000001" customHeight="1" thickBot="1" x14ac:dyDescent="0.3">
      <c r="A11" s="18"/>
      <c r="B11" s="11"/>
      <c r="C11" s="33"/>
      <c r="D11" s="33"/>
      <c r="E11" s="33"/>
      <c r="F11" s="33"/>
      <c r="G11" s="33"/>
      <c r="H11" s="33"/>
      <c r="I11" s="34"/>
      <c r="J11" s="31"/>
      <c r="K11" s="26"/>
    </row>
    <row r="12" spans="1:11" ht="20.100000000000001" customHeight="1" thickBot="1" x14ac:dyDescent="0.3">
      <c r="A12" s="18"/>
      <c r="B12" s="11"/>
      <c r="C12" s="352" t="s">
        <v>22</v>
      </c>
      <c r="D12" s="353"/>
      <c r="E12" s="354"/>
      <c r="F12" s="33"/>
      <c r="G12" s="33"/>
      <c r="H12" s="33"/>
      <c r="I12" s="34"/>
      <c r="J12" s="31"/>
      <c r="K12" s="26"/>
    </row>
    <row r="13" spans="1:11" ht="20.100000000000001" customHeight="1" x14ac:dyDescent="0.25">
      <c r="A13" s="18"/>
      <c r="B13" s="11"/>
      <c r="C13" s="63" t="s">
        <v>23</v>
      </c>
      <c r="D13" s="64" t="s">
        <v>18</v>
      </c>
      <c r="E13" s="65" t="s">
        <v>9</v>
      </c>
      <c r="F13" s="33"/>
      <c r="G13" s="33"/>
      <c r="H13" s="33"/>
      <c r="I13" s="34"/>
      <c r="J13" s="31"/>
      <c r="K13" s="26"/>
    </row>
    <row r="14" spans="1:11" ht="20.100000000000001" customHeight="1" x14ac:dyDescent="0.25">
      <c r="A14" s="18"/>
      <c r="B14" s="11"/>
      <c r="C14" s="4" t="s">
        <v>63</v>
      </c>
      <c r="D14" s="41" t="s">
        <v>119</v>
      </c>
      <c r="E14" s="3" t="s">
        <v>12</v>
      </c>
      <c r="F14" s="9"/>
      <c r="G14" s="9"/>
      <c r="H14" s="9"/>
      <c r="I14" s="13"/>
      <c r="J14" s="2"/>
    </row>
    <row r="15" spans="1:11" ht="20.100000000000001" customHeight="1" x14ac:dyDescent="0.25">
      <c r="A15" s="18"/>
      <c r="B15" s="11"/>
      <c r="C15" s="4" t="s">
        <v>44</v>
      </c>
      <c r="D15" s="41" t="s">
        <v>119</v>
      </c>
      <c r="E15" s="3" t="s">
        <v>12</v>
      </c>
      <c r="F15" s="9"/>
      <c r="G15" s="9"/>
      <c r="H15" s="9"/>
      <c r="I15" s="13"/>
      <c r="J15" s="2"/>
    </row>
    <row r="16" spans="1:11" ht="20.100000000000001" customHeight="1" x14ac:dyDescent="0.25">
      <c r="A16" s="18"/>
      <c r="B16" s="11"/>
      <c r="C16" s="4" t="s">
        <v>43</v>
      </c>
      <c r="D16" s="44">
        <v>0</v>
      </c>
      <c r="E16" s="3" t="s">
        <v>1</v>
      </c>
      <c r="F16" s="9"/>
      <c r="G16" s="9"/>
      <c r="H16" s="9"/>
      <c r="I16" s="13"/>
      <c r="J16" s="2"/>
    </row>
    <row r="17" spans="1:10" ht="20.100000000000001" customHeight="1" x14ac:dyDescent="0.25">
      <c r="A17" s="18"/>
      <c r="B17" s="11"/>
      <c r="C17" s="4" t="s">
        <v>42</v>
      </c>
      <c r="D17" s="44">
        <v>0</v>
      </c>
      <c r="E17" s="3" t="s">
        <v>1</v>
      </c>
      <c r="F17" s="9"/>
      <c r="G17" s="9"/>
      <c r="H17" s="9"/>
      <c r="I17" s="13"/>
      <c r="J17" s="2"/>
    </row>
    <row r="18" spans="1:10" ht="20.100000000000001" customHeight="1" x14ac:dyDescent="0.25">
      <c r="A18" s="18"/>
      <c r="B18" s="11"/>
      <c r="C18" s="4" t="s">
        <v>129</v>
      </c>
      <c r="D18" s="330">
        <v>0</v>
      </c>
      <c r="E18" s="3" t="s">
        <v>2</v>
      </c>
      <c r="F18" s="9"/>
      <c r="G18" s="9"/>
      <c r="H18" s="9"/>
      <c r="I18" s="13"/>
      <c r="J18" s="2"/>
    </row>
    <row r="19" spans="1:10" ht="20.100000000000001" customHeight="1" x14ac:dyDescent="0.25">
      <c r="A19" s="18"/>
      <c r="B19" s="11"/>
      <c r="C19" s="4" t="s">
        <v>41</v>
      </c>
      <c r="D19" s="7">
        <f>IF(D15="Nein",MAX(IF(D14="Ja",2,3)-D17/10,1+D16/10,D18),IF(D15="Ja",1+D16/10,"Fehler"))</f>
        <v>3</v>
      </c>
      <c r="E19" s="3" t="s">
        <v>2</v>
      </c>
      <c r="F19" s="9"/>
      <c r="G19" s="9"/>
      <c r="H19" s="9"/>
      <c r="I19" s="13"/>
      <c r="J19" s="2"/>
    </row>
    <row r="20" spans="1:10" ht="20.100000000000001" customHeight="1" x14ac:dyDescent="0.25">
      <c r="A20" s="18"/>
      <c r="B20" s="11"/>
      <c r="C20" s="4" t="s">
        <v>40</v>
      </c>
      <c r="D20" s="7">
        <f>D19+3</f>
        <v>6</v>
      </c>
      <c r="E20" s="3" t="s">
        <v>2</v>
      </c>
      <c r="F20" s="9"/>
      <c r="G20" s="9"/>
      <c r="H20" s="9"/>
      <c r="I20" s="13"/>
      <c r="J20" s="2"/>
    </row>
    <row r="21" spans="1:10" ht="20.100000000000001" customHeight="1" thickBot="1" x14ac:dyDescent="0.3">
      <c r="A21" s="18"/>
      <c r="B21" s="11"/>
      <c r="C21" s="6" t="s">
        <v>120</v>
      </c>
      <c r="D21" s="331">
        <v>0</v>
      </c>
      <c r="E21" s="5" t="s">
        <v>2</v>
      </c>
      <c r="F21" s="9"/>
      <c r="G21" s="9"/>
      <c r="H21" s="9"/>
      <c r="I21" s="13"/>
      <c r="J21" s="2"/>
    </row>
    <row r="22" spans="1:10" ht="20.100000000000001" customHeight="1" thickBot="1" x14ac:dyDescent="0.3">
      <c r="A22" s="18"/>
      <c r="B22" s="14"/>
      <c r="C22" s="10"/>
      <c r="D22" s="10"/>
      <c r="E22" s="10"/>
      <c r="F22" s="10"/>
      <c r="G22" s="10"/>
      <c r="H22" s="10"/>
      <c r="I22" s="15"/>
      <c r="J22" s="2"/>
    </row>
    <row r="23" spans="1:10" ht="20.100000000000001" customHeight="1" thickBot="1" x14ac:dyDescent="0.3">
      <c r="A23" s="20"/>
      <c r="B23" s="16"/>
      <c r="C23" s="16"/>
      <c r="D23" s="16"/>
      <c r="E23" s="16"/>
      <c r="F23" s="16"/>
      <c r="G23" s="16"/>
      <c r="H23" s="16"/>
      <c r="I23" s="16"/>
      <c r="J23" s="8"/>
    </row>
    <row r="24" spans="1:10" x14ac:dyDescent="0.25">
      <c r="A24" s="1"/>
      <c r="B24" s="1"/>
      <c r="C24" s="1"/>
      <c r="D24" s="1"/>
      <c r="E24" s="1"/>
      <c r="F24" s="1"/>
      <c r="G24" s="1"/>
      <c r="H24" s="1"/>
      <c r="I24" s="1"/>
      <c r="J24" s="1"/>
    </row>
    <row r="25" spans="1:10" x14ac:dyDescent="0.25">
      <c r="A25" s="1"/>
      <c r="B25" s="1"/>
      <c r="C25" s="1"/>
      <c r="D25" s="1"/>
      <c r="E25" s="1"/>
      <c r="F25" s="1"/>
      <c r="G25" s="1"/>
      <c r="H25" s="1"/>
      <c r="I25" s="1"/>
      <c r="J25" s="1"/>
    </row>
    <row r="26" spans="1:10" x14ac:dyDescent="0.25">
      <c r="A26" s="1"/>
      <c r="B26" s="1"/>
      <c r="C26" s="1"/>
      <c r="D26" s="1"/>
      <c r="E26" s="1"/>
      <c r="F26" s="1"/>
      <c r="G26" s="1"/>
      <c r="H26" s="1"/>
      <c r="I26" s="1"/>
      <c r="J26" s="1"/>
    </row>
    <row r="27" spans="1:10" x14ac:dyDescent="0.25">
      <c r="A27" s="1"/>
      <c r="B27" s="1"/>
      <c r="C27" s="1"/>
      <c r="D27" s="1"/>
      <c r="E27" s="1"/>
      <c r="F27" s="1"/>
      <c r="G27" s="1"/>
      <c r="H27" s="1"/>
      <c r="I27" s="1"/>
      <c r="J27" s="1"/>
    </row>
    <row r="28" spans="1:10" x14ac:dyDescent="0.25">
      <c r="A28" s="1"/>
      <c r="B28" s="1"/>
      <c r="C28" s="1"/>
      <c r="D28" s="1"/>
      <c r="E28" s="1"/>
      <c r="F28" s="1"/>
      <c r="G28" s="1"/>
      <c r="H28" s="1"/>
      <c r="I28" s="1"/>
      <c r="J28" s="1"/>
    </row>
    <row r="29" spans="1:10" x14ac:dyDescent="0.25">
      <c r="A29" s="1"/>
      <c r="B29" s="1"/>
      <c r="C29" s="1"/>
      <c r="D29" s="1"/>
      <c r="E29" s="1"/>
      <c r="F29" s="1"/>
      <c r="G29" s="1"/>
      <c r="H29" s="1"/>
      <c r="I29" s="1"/>
      <c r="J29" s="1"/>
    </row>
    <row r="30" spans="1:10" x14ac:dyDescent="0.25">
      <c r="A30" s="1"/>
      <c r="B30" s="1"/>
      <c r="C30" s="1"/>
      <c r="D30" s="1"/>
      <c r="E30" s="1"/>
      <c r="F30" s="1"/>
      <c r="G30" s="1"/>
      <c r="H30" s="1"/>
      <c r="I30" s="1"/>
      <c r="J30" s="1"/>
    </row>
    <row r="31" spans="1:10" x14ac:dyDescent="0.25">
      <c r="A31" s="1"/>
      <c r="B31" s="1"/>
      <c r="C31" s="1"/>
      <c r="D31" s="1"/>
      <c r="E31" s="1"/>
      <c r="F31" s="1"/>
      <c r="G31" s="1"/>
      <c r="H31" s="1"/>
      <c r="I31" s="1"/>
      <c r="J31" s="1"/>
    </row>
    <row r="32" spans="1:10" x14ac:dyDescent="0.25">
      <c r="A32" s="1"/>
      <c r="B32" s="1"/>
      <c r="C32" s="1"/>
      <c r="D32" s="1"/>
      <c r="E32" s="1"/>
      <c r="F32" s="1"/>
      <c r="G32" s="1"/>
      <c r="H32" s="1"/>
      <c r="I32" s="1"/>
      <c r="J32" s="1"/>
    </row>
    <row r="33" spans="1:10" x14ac:dyDescent="0.25">
      <c r="A33" s="1"/>
      <c r="B33" s="1"/>
      <c r="C33" s="1"/>
      <c r="D33" s="1"/>
      <c r="E33" s="1"/>
      <c r="F33" s="1"/>
      <c r="G33" s="1"/>
      <c r="H33" s="1"/>
      <c r="I33" s="1"/>
      <c r="J33" s="1"/>
    </row>
    <row r="34" spans="1:10" x14ac:dyDescent="0.25">
      <c r="A34" s="1"/>
      <c r="B34" s="1"/>
      <c r="C34" s="1"/>
      <c r="D34" s="1"/>
      <c r="E34" s="1"/>
      <c r="F34" s="1"/>
      <c r="G34" s="1"/>
      <c r="H34" s="1"/>
      <c r="I34" s="1"/>
      <c r="J34" s="1"/>
    </row>
    <row r="35" spans="1:10" x14ac:dyDescent="0.25">
      <c r="A35" s="1"/>
      <c r="B35" s="1"/>
      <c r="C35" s="1"/>
      <c r="D35" s="1"/>
      <c r="E35" s="1"/>
      <c r="F35" s="1"/>
      <c r="G35" s="1"/>
      <c r="H35" s="1"/>
      <c r="I35" s="1"/>
      <c r="J35" s="1"/>
    </row>
    <row r="36" spans="1:10" x14ac:dyDescent="0.25">
      <c r="A36" s="1"/>
      <c r="B36" s="1"/>
      <c r="C36" s="1"/>
      <c r="D36" s="1"/>
      <c r="E36" s="1"/>
      <c r="F36" s="1"/>
      <c r="G36" s="1"/>
      <c r="H36" s="1"/>
      <c r="I36" s="1"/>
      <c r="J36" s="1"/>
    </row>
    <row r="37" spans="1:10" x14ac:dyDescent="0.25">
      <c r="A37" s="1"/>
      <c r="B37" s="1"/>
      <c r="C37" s="1"/>
      <c r="D37" s="1"/>
      <c r="E37" s="1"/>
      <c r="F37" s="1"/>
      <c r="G37" s="1"/>
      <c r="H37" s="1"/>
      <c r="I37" s="1"/>
      <c r="J37" s="1"/>
    </row>
    <row r="38" spans="1:10" x14ac:dyDescent="0.25">
      <c r="A38" s="1"/>
      <c r="B38" s="1"/>
      <c r="C38" s="1"/>
      <c r="D38" s="1"/>
      <c r="E38" s="1"/>
      <c r="F38" s="1"/>
      <c r="G38" s="1"/>
      <c r="H38" s="1"/>
      <c r="I38" s="1"/>
      <c r="J38" s="1"/>
    </row>
    <row r="39" spans="1:10" x14ac:dyDescent="0.25">
      <c r="A39" s="1"/>
      <c r="B39" s="1"/>
      <c r="C39" s="1"/>
      <c r="D39" s="1"/>
      <c r="E39" s="1"/>
      <c r="F39" s="1"/>
      <c r="G39" s="1"/>
      <c r="H39" s="1"/>
      <c r="I39" s="1"/>
      <c r="J39" s="1"/>
    </row>
    <row r="40" spans="1:10" x14ac:dyDescent="0.25">
      <c r="A40" s="1"/>
      <c r="B40" s="1"/>
      <c r="C40" s="1"/>
      <c r="D40" s="1"/>
      <c r="E40" s="1"/>
      <c r="F40" s="1"/>
      <c r="G40" s="1"/>
      <c r="H40" s="1"/>
      <c r="I40" s="1"/>
      <c r="J40" s="1"/>
    </row>
    <row r="41" spans="1:10" x14ac:dyDescent="0.25">
      <c r="A41" s="1"/>
      <c r="B41" s="1"/>
      <c r="C41" s="1"/>
      <c r="D41" s="1"/>
      <c r="E41" s="1"/>
      <c r="F41" s="1"/>
      <c r="G41" s="1"/>
      <c r="H41" s="1"/>
      <c r="I41" s="1"/>
      <c r="J41" s="1"/>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row r="44" spans="1:10" x14ac:dyDescent="0.25">
      <c r="A44" s="1"/>
      <c r="B44" s="1"/>
      <c r="C44" s="1"/>
      <c r="D44" s="1"/>
      <c r="E44" s="1"/>
      <c r="F44" s="1"/>
      <c r="G44" s="1"/>
      <c r="H44" s="1"/>
      <c r="I44" s="1"/>
      <c r="J44" s="1"/>
    </row>
    <row r="45" spans="1:10" x14ac:dyDescent="0.25">
      <c r="A45" s="1"/>
      <c r="B45" s="1"/>
      <c r="C45" s="1"/>
      <c r="D45" s="1"/>
      <c r="E45" s="1"/>
      <c r="F45" s="1"/>
      <c r="G45" s="1"/>
      <c r="H45" s="1"/>
      <c r="I45" s="1"/>
      <c r="J45" s="1"/>
    </row>
    <row r="46" spans="1:10" x14ac:dyDescent="0.25">
      <c r="A46" s="1"/>
      <c r="B46" s="1"/>
      <c r="C46" s="1"/>
      <c r="D46" s="1"/>
      <c r="E46" s="1"/>
      <c r="F46" s="1"/>
      <c r="G46" s="1"/>
      <c r="H46" s="1"/>
      <c r="I46" s="1"/>
      <c r="J46" s="1"/>
    </row>
    <row r="47" spans="1:10" x14ac:dyDescent="0.25">
      <c r="A47" s="1"/>
      <c r="B47" s="1"/>
      <c r="C47" s="1"/>
      <c r="D47" s="1"/>
      <c r="E47" s="1"/>
      <c r="F47" s="1"/>
      <c r="G47" s="1"/>
      <c r="H47" s="1"/>
      <c r="I47" s="1"/>
      <c r="J47" s="1"/>
    </row>
    <row r="48" spans="1:10" x14ac:dyDescent="0.25">
      <c r="A48" s="1"/>
      <c r="B48" s="1"/>
      <c r="C48" s="1"/>
      <c r="D48" s="1"/>
      <c r="E48" s="1"/>
      <c r="F48" s="1"/>
      <c r="G48" s="1"/>
      <c r="H48" s="1"/>
      <c r="I48" s="1"/>
      <c r="J48" s="1"/>
    </row>
    <row r="49" spans="1:10" x14ac:dyDescent="0.25">
      <c r="A49" s="1"/>
      <c r="B49" s="1"/>
      <c r="C49" s="1"/>
      <c r="D49" s="1"/>
      <c r="E49" s="1"/>
      <c r="F49" s="1"/>
      <c r="G49" s="1"/>
      <c r="H49" s="1"/>
      <c r="I49" s="1"/>
      <c r="J49" s="1"/>
    </row>
    <row r="50" spans="1:10" x14ac:dyDescent="0.25">
      <c r="A50" s="1"/>
      <c r="B50" s="1"/>
      <c r="C50" s="1"/>
      <c r="D50" s="1"/>
      <c r="E50" s="1"/>
      <c r="F50" s="1"/>
      <c r="G50" s="1"/>
      <c r="H50" s="1"/>
      <c r="I50" s="1"/>
      <c r="J50" s="1"/>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A53" s="1"/>
      <c r="B53" s="1"/>
      <c r="C53" s="1"/>
      <c r="D53" s="1"/>
      <c r="E53" s="1"/>
      <c r="F53" s="1"/>
      <c r="G53" s="1"/>
      <c r="H53" s="1"/>
      <c r="I53" s="1"/>
      <c r="J53" s="1"/>
    </row>
    <row r="54" spans="1:10" x14ac:dyDescent="0.25">
      <c r="A54" s="1"/>
      <c r="B54" s="1"/>
      <c r="C54" s="1"/>
      <c r="D54" s="1"/>
      <c r="E54" s="1"/>
      <c r="F54" s="1"/>
      <c r="G54" s="1"/>
      <c r="H54" s="1"/>
      <c r="I54" s="1"/>
      <c r="J54" s="1"/>
    </row>
    <row r="55" spans="1:10" x14ac:dyDescent="0.25">
      <c r="A55" s="1"/>
      <c r="B55" s="1"/>
      <c r="C55" s="1"/>
      <c r="D55" s="1"/>
      <c r="E55" s="1"/>
      <c r="F55" s="1"/>
      <c r="G55" s="1"/>
      <c r="H55" s="1"/>
      <c r="I55" s="1"/>
      <c r="J55" s="1"/>
    </row>
    <row r="56" spans="1:10" x14ac:dyDescent="0.25">
      <c r="A56" s="1"/>
      <c r="B56" s="1"/>
      <c r="C56" s="1"/>
      <c r="D56" s="1"/>
      <c r="E56" s="1"/>
      <c r="F56" s="1"/>
      <c r="G56" s="1"/>
      <c r="H56" s="1"/>
      <c r="I56" s="1"/>
      <c r="J56" s="1"/>
    </row>
    <row r="57" spans="1:10" x14ac:dyDescent="0.25">
      <c r="A57" s="1"/>
      <c r="B57" s="1"/>
      <c r="C57" s="1"/>
      <c r="D57" s="1"/>
      <c r="E57" s="1"/>
      <c r="F57" s="1"/>
      <c r="G57" s="1"/>
      <c r="H57" s="1"/>
      <c r="I57" s="1"/>
      <c r="J57" s="1"/>
    </row>
    <row r="58" spans="1:10" x14ac:dyDescent="0.25">
      <c r="A58" s="1"/>
      <c r="B58" s="1"/>
      <c r="C58" s="1"/>
      <c r="D58" s="1"/>
      <c r="E58" s="1"/>
      <c r="F58" s="1"/>
      <c r="G58" s="1"/>
      <c r="H58" s="1"/>
      <c r="I58" s="1"/>
      <c r="J58" s="1"/>
    </row>
    <row r="59" spans="1:10" x14ac:dyDescent="0.25">
      <c r="A59" s="1"/>
      <c r="B59" s="1"/>
      <c r="C59" s="1"/>
      <c r="D59" s="1"/>
      <c r="E59" s="1"/>
      <c r="F59" s="1"/>
      <c r="G59" s="1"/>
      <c r="H59" s="1"/>
      <c r="I59" s="1"/>
      <c r="J59" s="1"/>
    </row>
    <row r="60" spans="1:10" x14ac:dyDescent="0.25">
      <c r="A60" s="1"/>
      <c r="B60" s="1"/>
      <c r="C60" s="1"/>
      <c r="D60" s="1"/>
      <c r="E60" s="1"/>
      <c r="F60" s="1"/>
      <c r="G60" s="1"/>
      <c r="H60" s="1"/>
      <c r="I60" s="1"/>
      <c r="J60" s="1"/>
    </row>
  </sheetData>
  <sheetProtection algorithmName="SHA-512" hashValue="tdMboyukKZJTdeySLn/6PPDORSswkiI0RakxNP+2n+nkHEc1Zjrqlcvmozx+ii8OHUnpjuJw/6iWAoaLrrhQjg==" saltValue="IG0YS7gl9ET941e3mWP7Jw==" spinCount="100000" sheet="1" selectLockedCells="1"/>
  <mergeCells count="1">
    <mergeCell ref="C12:E12"/>
  </mergeCells>
  <dataValidations xWindow="988" yWindow="375" count="6">
    <dataValidation type="list" allowBlank="1" showInputMessage="1" showErrorMessage="1" prompt="Ist Asbestzement im Prüfabschnitt verbaut?" sqref="D14">
      <formula1>"Ja, Nein"</formula1>
    </dataValidation>
    <dataValidation type="list" allowBlank="1" showInputMessage="1" showErrorMessage="1" prompt="Handelt es sich um eine Seedruckleitung?_x000a_Seedruckleitungen sind auf dem Seegrund verlegt." sqref="D15">
      <formula1>"Ja, Nein"</formula1>
    </dataValidation>
    <dataValidation allowBlank="1" showInputMessage="1" showErrorMessage="1" prompt="Höhe zwischen absolutem Hochpunkt und Prüfort (=Prüfgerätestandort)._x000a_Für Prüfort am Hochpunkt: Eingabe = 0 m" sqref="D16"/>
    <dataValidation allowBlank="1" showInputMessage="1" showErrorMessage="1" prompt="Höhe zwischen absolutem Tiefpunkt und Prüfort" sqref="D17"/>
    <dataValidation allowBlank="1" showInputMessage="1" showErrorMessage="1" prompt="Am Prüfort gemessener Druck während der Abwasserförderung über die Pumpen des Pumpwerks_x000a_z.B. während des Spülen_x000a_" sqref="D18"/>
    <dataValidation allowBlank="1" showInputMessage="1" showErrorMessage="1" prompt="In Rücksprache mit dem Betreiber kann ein Wert zwischen minimalem und maximalem Prüfdruck festgelegt werden" sqref="D21"/>
  </dataValidations>
  <pageMargins left="0.7" right="0.7" top="0.78740157499999996" bottom="0.78740157499999996"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DK336"/>
  <sheetViews>
    <sheetView showGridLines="0" topLeftCell="A7" zoomScale="85" zoomScaleNormal="85" workbookViewId="0">
      <selection activeCell="E15" sqref="E15"/>
    </sheetView>
  </sheetViews>
  <sheetFormatPr baseColWidth="10" defaultRowHeight="15" x14ac:dyDescent="0.25"/>
  <cols>
    <col min="1" max="1" width="4.28515625" style="26" customWidth="1"/>
    <col min="2" max="2" width="15" style="26" customWidth="1"/>
    <col min="3" max="3" width="68.28515625" style="26" customWidth="1"/>
    <col min="4" max="4" width="8.7109375" style="26" customWidth="1"/>
    <col min="5" max="5" width="29.28515625" style="26" bestFit="1" customWidth="1"/>
    <col min="6" max="6" width="11" style="26" customWidth="1"/>
    <col min="7" max="7" width="23" style="26" customWidth="1"/>
    <col min="8" max="8" width="49.28515625" style="26" bestFit="1" customWidth="1"/>
    <col min="9" max="9" width="17.7109375" style="26" customWidth="1"/>
    <col min="10" max="10" width="21.28515625" style="26" customWidth="1"/>
    <col min="11" max="11" width="14.7109375" style="26" customWidth="1"/>
    <col min="12" max="12" width="17.85546875" style="26" customWidth="1"/>
    <col min="13" max="13" width="5" style="26" customWidth="1"/>
    <col min="14" max="14" width="20.140625" style="26" customWidth="1"/>
    <col min="15" max="15" width="18.140625" style="26" customWidth="1"/>
    <col min="16" max="16" width="18.7109375" style="26" bestFit="1" customWidth="1"/>
    <col min="17" max="17" width="15.85546875" style="26" customWidth="1"/>
    <col min="18" max="18" width="24.28515625" style="26" bestFit="1" customWidth="1"/>
    <col min="19" max="19" width="26.7109375" style="26" bestFit="1" customWidth="1"/>
    <col min="20" max="20" width="24" style="26" bestFit="1" customWidth="1"/>
    <col min="21" max="21" width="29" style="26" customWidth="1"/>
    <col min="22" max="22" width="33.5703125" style="26" bestFit="1" customWidth="1"/>
    <col min="23" max="23" width="20.7109375" style="26" bestFit="1" customWidth="1"/>
    <col min="24" max="24" width="26" style="26" customWidth="1"/>
    <col min="25" max="25" width="28" style="26" customWidth="1"/>
    <col min="26" max="28" width="24.140625" style="26" customWidth="1"/>
    <col min="29" max="29" width="15.5703125" style="26" customWidth="1"/>
    <col min="30" max="30" width="11.42578125" style="26"/>
    <col min="31" max="31" width="29.7109375" style="26" bestFit="1" customWidth="1"/>
    <col min="32" max="32" width="26.28515625" style="26" bestFit="1" customWidth="1"/>
    <col min="33" max="33" width="29.5703125" style="26" bestFit="1" customWidth="1"/>
    <col min="34" max="34" width="16.28515625" style="26" bestFit="1" customWidth="1"/>
    <col min="35" max="35" width="18.5703125" style="26" customWidth="1"/>
    <col min="36" max="39" width="11.42578125" style="26"/>
    <col min="40" max="40" width="26.85546875" style="26" bestFit="1" customWidth="1"/>
    <col min="41" max="41" width="6.5703125" style="26" bestFit="1" customWidth="1"/>
    <col min="42" max="44" width="11.42578125" style="26"/>
    <col min="45" max="45" width="20.140625" style="26" customWidth="1"/>
    <col min="46" max="46" width="19.7109375" style="26" customWidth="1"/>
    <col min="47" max="47" width="21.140625" style="26" customWidth="1"/>
    <col min="48" max="48" width="16" style="26" customWidth="1"/>
    <col min="49" max="61" width="11.42578125" style="26"/>
    <col min="62" max="62" width="13.5703125" style="26" bestFit="1" customWidth="1"/>
    <col min="63" max="63" width="11.42578125" style="26"/>
    <col min="64" max="64" width="20.7109375" style="26" customWidth="1"/>
    <col min="65" max="65" width="14" style="26" customWidth="1"/>
    <col min="66" max="66" width="11.42578125" style="26"/>
    <col min="67" max="67" width="13" style="26" customWidth="1"/>
    <col min="68" max="78" width="11.42578125" style="26"/>
    <col min="79" max="79" width="14.42578125" style="26" customWidth="1"/>
    <col min="80" max="83" width="11.42578125" style="26"/>
    <col min="84" max="84" width="13.7109375" style="26" customWidth="1"/>
    <col min="85" max="95" width="11.42578125" style="26"/>
    <col min="96" max="96" width="13.5703125" style="26" bestFit="1" customWidth="1"/>
    <col min="97" max="100" width="11.42578125" style="26"/>
    <col min="101" max="101" width="13" style="26" customWidth="1"/>
    <col min="102" max="16384" width="11.42578125" style="26"/>
  </cols>
  <sheetData>
    <row r="1" spans="1:13" ht="20.100000000000001" customHeight="1" thickBot="1" x14ac:dyDescent="0.3">
      <c r="A1" s="46"/>
      <c r="B1" s="47"/>
      <c r="C1" s="47"/>
      <c r="D1" s="47"/>
      <c r="E1" s="47"/>
      <c r="F1" s="47"/>
      <c r="G1" s="47"/>
      <c r="H1" s="47"/>
      <c r="I1" s="47"/>
      <c r="J1" s="47"/>
      <c r="K1" s="47"/>
      <c r="L1" s="47"/>
      <c r="M1" s="48"/>
    </row>
    <row r="2" spans="1:13" ht="20.100000000000001" customHeight="1" x14ac:dyDescent="0.25">
      <c r="A2" s="49"/>
      <c r="B2" s="50"/>
      <c r="C2" s="51"/>
      <c r="D2" s="51"/>
      <c r="E2" s="51"/>
      <c r="F2" s="51"/>
      <c r="G2" s="51"/>
      <c r="H2" s="51"/>
      <c r="I2" s="51"/>
      <c r="J2" s="51"/>
      <c r="K2" s="51"/>
      <c r="L2" s="52"/>
      <c r="M2" s="53"/>
    </row>
    <row r="3" spans="1:13" ht="20.100000000000001" customHeight="1" x14ac:dyDescent="0.25">
      <c r="A3" s="49"/>
      <c r="B3" s="54"/>
      <c r="C3" s="55"/>
      <c r="D3" s="55"/>
      <c r="E3" s="55"/>
      <c r="F3" s="55"/>
      <c r="G3" s="55"/>
      <c r="H3" s="55"/>
      <c r="I3" s="55"/>
      <c r="J3" s="55"/>
      <c r="K3" s="55"/>
      <c r="L3" s="56"/>
      <c r="M3" s="53"/>
    </row>
    <row r="4" spans="1:13" ht="20.100000000000001" customHeight="1" x14ac:dyDescent="0.25">
      <c r="A4" s="49"/>
      <c r="B4" s="54"/>
      <c r="C4" s="55"/>
      <c r="D4" s="55"/>
      <c r="E4" s="55"/>
      <c r="F4" s="55"/>
      <c r="G4" s="55"/>
      <c r="H4" s="55"/>
      <c r="I4" s="55"/>
      <c r="J4" s="55"/>
      <c r="K4" s="55"/>
      <c r="L4" s="56"/>
      <c r="M4" s="53"/>
    </row>
    <row r="5" spans="1:13" ht="20.100000000000001" customHeight="1" x14ac:dyDescent="0.25">
      <c r="A5" s="49"/>
      <c r="B5" s="54"/>
      <c r="C5" s="55"/>
      <c r="D5" s="55"/>
      <c r="E5" s="55"/>
      <c r="F5" s="55"/>
      <c r="G5" s="55"/>
      <c r="H5" s="55"/>
      <c r="I5" s="55"/>
      <c r="J5" s="55"/>
      <c r="K5" s="55"/>
      <c r="L5" s="56"/>
      <c r="M5" s="53"/>
    </row>
    <row r="6" spans="1:13" ht="20.100000000000001" customHeight="1" x14ac:dyDescent="0.25">
      <c r="A6" s="49"/>
      <c r="B6" s="54"/>
      <c r="C6" s="55"/>
      <c r="D6" s="55"/>
      <c r="E6" s="55"/>
      <c r="F6" s="55"/>
      <c r="G6" s="55"/>
      <c r="H6" s="55"/>
      <c r="I6" s="55"/>
      <c r="J6" s="55"/>
      <c r="K6" s="55"/>
      <c r="L6" s="56"/>
      <c r="M6" s="53"/>
    </row>
    <row r="7" spans="1:13" ht="20.100000000000001" customHeight="1" x14ac:dyDescent="0.25">
      <c r="A7" s="49"/>
      <c r="B7" s="54"/>
      <c r="C7" s="55"/>
      <c r="D7" s="55"/>
      <c r="E7" s="55"/>
      <c r="F7" s="55"/>
      <c r="G7" s="55"/>
      <c r="H7" s="55"/>
      <c r="I7" s="55"/>
      <c r="J7" s="55"/>
      <c r="K7" s="55"/>
      <c r="L7" s="56"/>
      <c r="M7" s="53"/>
    </row>
    <row r="8" spans="1:13" ht="20.100000000000001" customHeight="1" x14ac:dyDescent="0.25">
      <c r="A8" s="49"/>
      <c r="B8" s="54"/>
      <c r="C8" s="55"/>
      <c r="D8" s="55"/>
      <c r="E8" s="55"/>
      <c r="F8" s="55"/>
      <c r="G8" s="55"/>
      <c r="H8" s="55"/>
      <c r="I8" s="55"/>
      <c r="J8" s="55"/>
      <c r="K8" s="55"/>
      <c r="L8" s="56"/>
      <c r="M8" s="53"/>
    </row>
    <row r="9" spans="1:13" ht="20.100000000000001" customHeight="1" thickBot="1" x14ac:dyDescent="0.3">
      <c r="A9" s="49"/>
      <c r="B9" s="57"/>
      <c r="C9" s="58"/>
      <c r="D9" s="58"/>
      <c r="E9" s="58"/>
      <c r="F9" s="58"/>
      <c r="G9" s="58"/>
      <c r="H9" s="58"/>
      <c r="I9" s="58"/>
      <c r="J9" s="58"/>
      <c r="K9" s="58"/>
      <c r="L9" s="59"/>
      <c r="M9" s="53"/>
    </row>
    <row r="10" spans="1:13" ht="20.100000000000001" customHeight="1" thickBot="1" x14ac:dyDescent="0.3">
      <c r="A10" s="27"/>
      <c r="B10" s="60"/>
      <c r="C10" s="33"/>
      <c r="D10" s="33"/>
      <c r="E10" s="33"/>
      <c r="F10" s="33"/>
      <c r="G10" s="33"/>
      <c r="H10" s="33"/>
      <c r="I10" s="33"/>
      <c r="J10" s="33"/>
      <c r="K10" s="61"/>
      <c r="L10" s="34"/>
      <c r="M10" s="31"/>
    </row>
    <row r="11" spans="1:13" ht="20.100000000000001" customHeight="1" thickBot="1" x14ac:dyDescent="0.3">
      <c r="A11" s="27"/>
      <c r="B11" s="62"/>
      <c r="C11" s="371" t="s">
        <v>22</v>
      </c>
      <c r="D11" s="372"/>
      <c r="E11" s="372"/>
      <c r="F11" s="374"/>
      <c r="G11" s="375" t="str">
        <f>IF(OR((E64+E53+E42+E31+E20)&gt;=140,(E19+E30+E41+E52+E63)&gt;=4000),"Leitungslänge oder Rohrvolumen zu groß! Prüfabschnitt verringern!
→ Prüfung ungültig","")</f>
        <v/>
      </c>
      <c r="H11" s="371" t="s">
        <v>131</v>
      </c>
      <c r="I11" s="372"/>
      <c r="J11" s="338" t="b">
        <v>0</v>
      </c>
      <c r="K11" s="33"/>
      <c r="L11" s="34"/>
      <c r="M11" s="31"/>
    </row>
    <row r="12" spans="1:13" ht="20.100000000000001" customHeight="1" x14ac:dyDescent="0.25">
      <c r="A12" s="27"/>
      <c r="B12" s="62"/>
      <c r="C12" s="63" t="s">
        <v>23</v>
      </c>
      <c r="D12" s="64"/>
      <c r="E12" s="64" t="s">
        <v>18</v>
      </c>
      <c r="F12" s="65" t="s">
        <v>9</v>
      </c>
      <c r="G12" s="375"/>
      <c r="H12" s="337"/>
      <c r="I12" s="337"/>
      <c r="J12" s="337"/>
      <c r="K12" s="33"/>
      <c r="L12" s="34"/>
      <c r="M12" s="31"/>
    </row>
    <row r="13" spans="1:13" ht="20.100000000000001" customHeight="1" x14ac:dyDescent="0.25">
      <c r="A13" s="27"/>
      <c r="B13" s="62"/>
      <c r="C13" s="66" t="s">
        <v>24</v>
      </c>
      <c r="D13" s="66"/>
      <c r="E13" s="66">
        <f>'Ermittlung des Prüfdrucks'!D16</f>
        <v>0</v>
      </c>
      <c r="F13" s="67" t="s">
        <v>1</v>
      </c>
      <c r="G13" s="375"/>
      <c r="H13" s="373" t="str">
        <f>IF(J11=TRUE,"Druckprüfung nicht bestanden, bitte Protokoll beachten","")</f>
        <v/>
      </c>
      <c r="I13" s="373"/>
      <c r="J13" s="373"/>
      <c r="M13" s="363"/>
    </row>
    <row r="14" spans="1:13" ht="20.100000000000001" customHeight="1" thickBot="1" x14ac:dyDescent="0.4">
      <c r="A14" s="27"/>
      <c r="B14" s="70"/>
      <c r="C14" s="71" t="s">
        <v>0</v>
      </c>
      <c r="D14" s="71"/>
      <c r="E14" s="72">
        <f>E13/10</f>
        <v>0</v>
      </c>
      <c r="F14" s="73" t="s">
        <v>2</v>
      </c>
      <c r="G14" s="375"/>
      <c r="H14" s="36"/>
      <c r="I14" s="36"/>
      <c r="J14" s="36"/>
      <c r="K14" s="272"/>
      <c r="L14" s="347"/>
      <c r="M14" s="363"/>
    </row>
    <row r="15" spans="1:13" ht="20.100000000000001" customHeight="1" thickBot="1" x14ac:dyDescent="0.3">
      <c r="A15" s="27"/>
      <c r="B15" s="356" t="s">
        <v>25</v>
      </c>
      <c r="C15" s="74" t="s">
        <v>17</v>
      </c>
      <c r="D15" s="74"/>
      <c r="E15" s="42">
        <v>0</v>
      </c>
      <c r="F15" s="75" t="s">
        <v>3</v>
      </c>
      <c r="G15" s="375"/>
      <c r="H15" s="371" t="s">
        <v>114</v>
      </c>
      <c r="I15" s="372"/>
      <c r="J15" s="374"/>
      <c r="K15" s="272"/>
      <c r="L15" s="347"/>
      <c r="M15" s="363"/>
    </row>
    <row r="16" spans="1:13" ht="20.100000000000001" customHeight="1" thickBot="1" x14ac:dyDescent="0.3">
      <c r="A16" s="27"/>
      <c r="B16" s="356"/>
      <c r="C16" s="78" t="s">
        <v>74</v>
      </c>
      <c r="D16" s="78"/>
      <c r="E16" s="43">
        <v>0.01</v>
      </c>
      <c r="F16" s="79" t="s">
        <v>3</v>
      </c>
      <c r="G16" s="375"/>
      <c r="H16" s="63" t="s">
        <v>23</v>
      </c>
      <c r="I16" s="64" t="s">
        <v>18</v>
      </c>
      <c r="J16" s="65" t="s">
        <v>9</v>
      </c>
      <c r="K16" s="336"/>
      <c r="L16" s="347"/>
      <c r="M16" s="363"/>
    </row>
    <row r="17" spans="1:13" ht="20.100000000000001" customHeight="1" x14ac:dyDescent="0.25">
      <c r="A17" s="27"/>
      <c r="B17" s="356"/>
      <c r="C17" s="80" t="s">
        <v>60</v>
      </c>
      <c r="D17" s="80"/>
      <c r="E17" s="81">
        <f>E15-E16*2</f>
        <v>-0.02</v>
      </c>
      <c r="F17" s="79" t="s">
        <v>3</v>
      </c>
      <c r="G17" s="375"/>
      <c r="H17" s="68" t="s">
        <v>30</v>
      </c>
      <c r="I17" s="44"/>
      <c r="J17" s="67" t="s">
        <v>2</v>
      </c>
      <c r="K17" s="366" t="s">
        <v>46</v>
      </c>
      <c r="L17" s="369" t="str">
        <f>IF(I23="","",IF(I23&gt;I22,"Bitte entlüften",""))</f>
        <v/>
      </c>
      <c r="M17" s="363"/>
    </row>
    <row r="18" spans="1:13" ht="20.100000000000001" customHeight="1" x14ac:dyDescent="0.25">
      <c r="A18" s="27"/>
      <c r="B18" s="356"/>
      <c r="C18" s="80" t="s">
        <v>16</v>
      </c>
      <c r="D18" s="80"/>
      <c r="E18" s="83">
        <f>IF(OR(E16="",0),0,E15/E16)</f>
        <v>0</v>
      </c>
      <c r="F18" s="79" t="s">
        <v>12</v>
      </c>
      <c r="G18" s="375"/>
      <c r="H18" s="68" t="s">
        <v>31</v>
      </c>
      <c r="I18" s="44"/>
      <c r="J18" s="67" t="s">
        <v>2</v>
      </c>
      <c r="K18" s="367"/>
      <c r="L18" s="369"/>
      <c r="M18" s="363"/>
    </row>
    <row r="19" spans="1:13" ht="20.100000000000001" customHeight="1" x14ac:dyDescent="0.25">
      <c r="A19" s="27"/>
      <c r="B19" s="356"/>
      <c r="C19" s="78" t="s">
        <v>127</v>
      </c>
      <c r="D19" s="78"/>
      <c r="E19" s="44">
        <v>0</v>
      </c>
      <c r="F19" s="79" t="s">
        <v>1</v>
      </c>
      <c r="G19" s="375"/>
      <c r="H19" s="76" t="s">
        <v>32</v>
      </c>
      <c r="I19" s="77">
        <f>I17-I18</f>
        <v>0</v>
      </c>
      <c r="J19" s="67" t="s">
        <v>10</v>
      </c>
      <c r="K19" s="367"/>
      <c r="L19" s="369"/>
      <c r="M19" s="363"/>
    </row>
    <row r="20" spans="1:13" ht="20.100000000000001" customHeight="1" x14ac:dyDescent="0.25">
      <c r="A20" s="27"/>
      <c r="B20" s="356"/>
      <c r="C20" s="80" t="s">
        <v>61</v>
      </c>
      <c r="D20" s="80"/>
      <c r="E20" s="86">
        <f>IF(E19="",0,PI()*((E15-E16*2)/2000)^2*E19)</f>
        <v>0</v>
      </c>
      <c r="F20" s="79" t="s">
        <v>4</v>
      </c>
      <c r="G20" s="375"/>
      <c r="H20" s="68" t="s">
        <v>45</v>
      </c>
      <c r="I20" s="330"/>
      <c r="J20" s="67" t="s">
        <v>6</v>
      </c>
      <c r="K20" s="367"/>
      <c r="L20" s="369"/>
      <c r="M20" s="363"/>
    </row>
    <row r="21" spans="1:13" ht="20.100000000000001" customHeight="1" x14ac:dyDescent="0.25">
      <c r="A21" s="27"/>
      <c r="B21" s="356"/>
      <c r="C21" s="80" t="s">
        <v>62</v>
      </c>
      <c r="D21" s="80"/>
      <c r="E21" s="86">
        <f>IF(E19="",0,E19*PI()*(E17/2000)*2)</f>
        <v>0</v>
      </c>
      <c r="F21" s="79" t="s">
        <v>7</v>
      </c>
      <c r="G21" s="375"/>
      <c r="H21" s="76" t="s">
        <v>55</v>
      </c>
      <c r="I21" s="82" t="str">
        <f>IF(OR(I22="",I17="",I18="",),"",IF(E70=0,"",E70*1000*I19*0.1*1/2027+E20*1000*I19*0.1*E17/(E16*E25)+E31*1000*I19*0.1*E28/(E27*E36)+E42*1000*I19*0.1*E39/(E38*E47)+E53*1000*I19*0.1*E50/(E49*E58)+E64*1000*I19*0.1*E61/(E60*E69)+E70*I22/100*1000*(1/(I17-E14-I19+1)-1/(I17-E14+1))))</f>
        <v/>
      </c>
      <c r="J21" s="67" t="s">
        <v>6</v>
      </c>
      <c r="K21" s="367"/>
      <c r="L21" s="369"/>
      <c r="M21" s="363"/>
    </row>
    <row r="22" spans="1:13" ht="20.100000000000001" customHeight="1" x14ac:dyDescent="0.25">
      <c r="A22" s="27"/>
      <c r="B22" s="356"/>
      <c r="C22" s="80" t="s">
        <v>15</v>
      </c>
      <c r="D22" s="80"/>
      <c r="E22" s="86">
        <f>IF(OR(E19=0,E19=""),0,IF(E17&lt;80,0.1,((0.03*80*PI()*E19)/(1600*60)*(E17/2)^2)/(0.1*1/30*E21*10000*0.15)))</f>
        <v>0</v>
      </c>
      <c r="F22" s="79" t="s">
        <v>12</v>
      </c>
      <c r="G22" s="375"/>
      <c r="H22" s="76" t="s">
        <v>116</v>
      </c>
      <c r="I22" s="82">
        <f>IF(OR(E70=0,I31=0),0,100*((0.1*0.15*1/(30*1)*60*PI()*(E17*E19*IF(E17&lt;=80,80,E17)/80+E28*E30*IF(E28&lt;=80,80,E28)/80+E39*E41*IF(E39&lt;=80,80,E39)/80+E50*E52*IF(E50&lt;=80,80,E50)/80+E61*E63*IF(E61&lt;=80,80,E61)/80)*1/1000)-(PI()*1/1000*0.21*0.1*((1/2027*(E17^2/4*E19+E28^2/4*E30+E39^2/4*E41+E50^2/4*E52+E61^2/4*E63))+(E17^2/4*E19*E17/(E25*E16)+E28^2/4*E30*E28/(E36*E27)+E39^2/4*E41*E39/(E47*E38)+E50^2/4*E52*E50/(E58*E49)+E61^2/4*E63*E61/(E69*E60)))))/(E70*1000*(1/(I31-E14-0.21+1)-1/(I31-E14+1)))-0.5)</f>
        <v>0</v>
      </c>
      <c r="J22" s="67" t="s">
        <v>5</v>
      </c>
      <c r="K22" s="367"/>
      <c r="L22" s="369"/>
      <c r="M22" s="363"/>
    </row>
    <row r="23" spans="1:13" ht="20.100000000000001" customHeight="1" thickBot="1" x14ac:dyDescent="0.3">
      <c r="A23" s="27"/>
      <c r="B23" s="356"/>
      <c r="C23" s="80" t="s">
        <v>21</v>
      </c>
      <c r="D23" s="80"/>
      <c r="E23" s="86">
        <f>E22*0.15*(1/30)*E21*1000</f>
        <v>0</v>
      </c>
      <c r="F23" s="79" t="s">
        <v>8</v>
      </c>
      <c r="G23" s="375"/>
      <c r="H23" s="84" t="s">
        <v>56</v>
      </c>
      <c r="I23" s="85" t="str">
        <f>IF(OR(I17="",I18="",I20=""),"",MAX(0,100*(I20-E70*1000*I19*0.1*1/2027-E20*1000*I19*0.1*E17/(E16*E25)-E31*1000*I19*0.1*E28/(E27*E36)-E42*1000*I19*0.1*E39/(E38*E47)-E53*1000*I19*0.1*E50/(E49*E58)-E64*1000*I19*0.1*E61/(E60*E69))/(E70*1000*(1/(I17-E14-I19+1)-1/(I17-E14+1)))))</f>
        <v/>
      </c>
      <c r="J23" s="73" t="s">
        <v>5</v>
      </c>
      <c r="K23" s="368"/>
      <c r="L23" s="369"/>
      <c r="M23" s="363"/>
    </row>
    <row r="24" spans="1:13" ht="20.100000000000001" customHeight="1" x14ac:dyDescent="0.25">
      <c r="A24" s="27"/>
      <c r="B24" s="356"/>
      <c r="C24" s="78" t="s">
        <v>14</v>
      </c>
      <c r="D24" s="78"/>
      <c r="E24" s="45"/>
      <c r="F24" s="79" t="s">
        <v>12</v>
      </c>
      <c r="G24" s="375"/>
      <c r="H24" s="87" t="s">
        <v>33</v>
      </c>
      <c r="I24" s="332"/>
      <c r="J24" s="88" t="s">
        <v>2</v>
      </c>
      <c r="K24" s="366" t="s">
        <v>47</v>
      </c>
      <c r="L24" s="369" t="str">
        <f>IF(I30="","",IF(I30&gt;I29,"Bitte entlüften",""))</f>
        <v/>
      </c>
      <c r="M24" s="363"/>
    </row>
    <row r="25" spans="1:13" ht="20.100000000000001" customHeight="1" x14ac:dyDescent="0.25">
      <c r="A25" s="27"/>
      <c r="B25" s="361"/>
      <c r="C25" s="89" t="s">
        <v>13</v>
      </c>
      <c r="D25" s="80"/>
      <c r="E25" s="90">
        <f>IF(E24="",0.001,IF(E24="Stahl",210000,IF(E24="Guss",170000,IF(E24="PE80",800,IF(E24="PE100",1200,IF(E24="PVC",3000,IF(E24="Asbestzement",23000,"Fehler")))))))</f>
        <v>1E-3</v>
      </c>
      <c r="F25" s="91" t="s">
        <v>11</v>
      </c>
      <c r="G25" s="375"/>
      <c r="H25" s="68" t="s">
        <v>34</v>
      </c>
      <c r="I25" s="44"/>
      <c r="J25" s="67" t="s">
        <v>2</v>
      </c>
      <c r="K25" s="367"/>
      <c r="L25" s="369"/>
      <c r="M25" s="363"/>
    </row>
    <row r="26" spans="1:13" ht="20.100000000000001" customHeight="1" x14ac:dyDescent="0.25">
      <c r="A26" s="27"/>
      <c r="B26" s="358" t="s">
        <v>26</v>
      </c>
      <c r="C26" s="92" t="s">
        <v>17</v>
      </c>
      <c r="D26" s="92"/>
      <c r="E26" s="42">
        <v>0</v>
      </c>
      <c r="F26" s="88" t="s">
        <v>3</v>
      </c>
      <c r="G26" s="375"/>
      <c r="H26" s="76" t="s">
        <v>32</v>
      </c>
      <c r="I26" s="77">
        <f>I25-I24</f>
        <v>0</v>
      </c>
      <c r="J26" s="67" t="s">
        <v>10</v>
      </c>
      <c r="K26" s="367"/>
      <c r="L26" s="369"/>
      <c r="M26" s="363"/>
    </row>
    <row r="27" spans="1:13" ht="20.100000000000001" customHeight="1" x14ac:dyDescent="0.25">
      <c r="A27" s="27"/>
      <c r="B27" s="359"/>
      <c r="C27" s="66" t="s">
        <v>74</v>
      </c>
      <c r="D27" s="66"/>
      <c r="E27" s="43">
        <v>0.01</v>
      </c>
      <c r="F27" s="67" t="s">
        <v>3</v>
      </c>
      <c r="G27" s="375"/>
      <c r="H27" s="68" t="s">
        <v>45</v>
      </c>
      <c r="I27" s="330"/>
      <c r="J27" s="67" t="s">
        <v>6</v>
      </c>
      <c r="K27" s="367"/>
      <c r="L27" s="370"/>
      <c r="M27" s="96"/>
    </row>
    <row r="28" spans="1:13" ht="20.100000000000001" customHeight="1" x14ac:dyDescent="0.25">
      <c r="A28" s="27"/>
      <c r="B28" s="359"/>
      <c r="C28" s="97" t="s">
        <v>60</v>
      </c>
      <c r="D28" s="97"/>
      <c r="E28" s="98">
        <f>E26-E27*2</f>
        <v>-0.02</v>
      </c>
      <c r="F28" s="67" t="s">
        <v>3</v>
      </c>
      <c r="G28" s="375"/>
      <c r="H28" s="76" t="s">
        <v>54</v>
      </c>
      <c r="I28" s="82" t="str">
        <f>IF(OR(I29="",I24="",I25=""),"",IF(E70=0,"",E70*1000*I26*0.1*1/2027+E20*1000*I26*0.1*E17/(E16*E25)+E31*1000*I26*0.1*E28/(E27*E36)+E42*1000*I26*0.1*E39/(E38*E47)+E53*1000*I26*0.1*E50/(E49*E58)+E64*1000*I26*0.1*E61/(E60*E69)+((0.1*0.15*1/(30*1)*60*PI()*(E17/1000*E19*IF(E17&gt;80,E17/80,1)+E28/1000*E30*IF(E28&gt;80,E28/80,1)+E39/1000*E41*IF(E39&gt;80,E39/80,1)+E50/1000*E52*IF(E50&gt;80,E50/80,1)+E61/1000*E63*IF(E61&gt;80,E61/80,1))-E70*0.21*1/2027*1000*0.1-0.21*0.1*(E20*1000*E17/(E16*E25)+E31*1000*E28/(E27*E36)+E42*1000*E39/(E38*E47)+E53*1000*E50/(E49*E58)+E64*1000*E61/(E60*E69)))/(E70*1000*(1/(I25-E14-0.21+1)-1/(I25-E14+1)))-0.5/100)*E70*1000*(1/(I25-E14-I26+1)-1/(I25-E14+1))))</f>
        <v/>
      </c>
      <c r="J28" s="67" t="s">
        <v>6</v>
      </c>
      <c r="K28" s="367"/>
      <c r="L28" s="370"/>
      <c r="M28" s="31"/>
    </row>
    <row r="29" spans="1:13" ht="20.100000000000001" customHeight="1" x14ac:dyDescent="0.25">
      <c r="A29" s="27"/>
      <c r="B29" s="359"/>
      <c r="C29" s="97" t="s">
        <v>16</v>
      </c>
      <c r="D29" s="97"/>
      <c r="E29" s="99">
        <f>IF(OR(E27="",0),0,E26/E27)</f>
        <v>0</v>
      </c>
      <c r="F29" s="67" t="s">
        <v>12</v>
      </c>
      <c r="G29" s="375"/>
      <c r="H29" s="76" t="s">
        <v>116</v>
      </c>
      <c r="I29" s="82">
        <f>IF(OR(E70=0,I31=0),0,100*((0.1*0.15*1/(30*1)*60*PI()*(E17*E19*IF(E17&lt;=80,80,E17)/80+E28*E30*IF(E28&lt;=80,80,E28)/80+E39*E41*IF(E39&lt;=80,80,E39)/80+E50*E52*IF(E50&lt;=80,80,E50)/80+E61*E63*IF(E61&lt;=80,80,E61)/80)*1/1000)-(PI()*1/1000*0.21*0.1*((1/2027*(E17^2/4*E19+E28^2/4*E30+E39^2/4*E41+E50^2/4*E52+E61^2/4*E63))+(E17^2/4*E19*E17/(E25*E16)+E28^2/4*E30*E28/(E36*E27)+E39^2/4*E41*E39/(E47*E38)+E50^2/4*E52*E50/(E58*E49)+E61^2/4*E63*E61/(E69*E60)))))/(E70*1000*(1/(I31-E14-0.21+1)-1/(I31-E14+1)))-0.5)</f>
        <v>0</v>
      </c>
      <c r="J29" s="67" t="s">
        <v>5</v>
      </c>
      <c r="K29" s="367"/>
      <c r="L29" s="370"/>
      <c r="M29" s="31"/>
    </row>
    <row r="30" spans="1:13" ht="20.100000000000001" customHeight="1" thickBot="1" x14ac:dyDescent="0.3">
      <c r="A30" s="27"/>
      <c r="B30" s="359"/>
      <c r="C30" s="66" t="s">
        <v>127</v>
      </c>
      <c r="D30" s="66"/>
      <c r="E30" s="44">
        <v>0</v>
      </c>
      <c r="F30" s="67" t="s">
        <v>1</v>
      </c>
      <c r="G30" s="375"/>
      <c r="H30" s="84" t="s">
        <v>57</v>
      </c>
      <c r="I30" s="85" t="str">
        <f>IF(OR(I24="",I25="",I27=""),"",MAX(0,100*(I27-E70*1000*I26*0.1*1/2027-E20*1000*I26*0.1*E17/(E16*E25)-E31*1000*I26*0.1*E28/(E27*E36)-E42*1000*I26*0.1*E39/(E38*E47)-E53*1000*I26*0.1*E50/(E49*E58)-E64*1000*I26*0.1*E61/(E60*E69))/(E70*1000*(1/(I25-E14-I26+1)-1/(I25-E14+1)))))</f>
        <v/>
      </c>
      <c r="J30" s="73" t="s">
        <v>5</v>
      </c>
      <c r="K30" s="368"/>
      <c r="L30" s="370"/>
      <c r="M30" s="31"/>
    </row>
    <row r="31" spans="1:13" ht="20.100000000000001" customHeight="1" thickBot="1" x14ac:dyDescent="0.3">
      <c r="A31" s="27"/>
      <c r="B31" s="359"/>
      <c r="C31" s="97" t="s">
        <v>61</v>
      </c>
      <c r="D31" s="97"/>
      <c r="E31" s="82">
        <f>IF(E30="",0,PI()*((E26-E27*2)/2000)^2*E30)</f>
        <v>0</v>
      </c>
      <c r="F31" s="67" t="s">
        <v>4</v>
      </c>
      <c r="G31" s="375"/>
      <c r="H31" s="93" t="s">
        <v>117</v>
      </c>
      <c r="I31" s="94">
        <f>'Ermittlung des Prüfdrucks'!D21</f>
        <v>0</v>
      </c>
      <c r="J31" s="95" t="s">
        <v>2</v>
      </c>
      <c r="K31" s="334"/>
      <c r="L31" s="335"/>
      <c r="M31" s="31"/>
    </row>
    <row r="32" spans="1:13" ht="20.100000000000001" customHeight="1" thickBot="1" x14ac:dyDescent="0.3">
      <c r="A32" s="27"/>
      <c r="B32" s="359"/>
      <c r="C32" s="97" t="s">
        <v>62</v>
      </c>
      <c r="D32" s="97"/>
      <c r="E32" s="82">
        <f>IF(E30="",0,E30*PI()*(E28/2000)*2)</f>
        <v>0</v>
      </c>
      <c r="F32" s="67" t="s">
        <v>7</v>
      </c>
      <c r="G32" s="375"/>
      <c r="H32" s="333"/>
      <c r="I32" s="340"/>
      <c r="J32" s="333"/>
      <c r="K32" s="339"/>
      <c r="L32" s="335"/>
      <c r="M32" s="104"/>
    </row>
    <row r="33" spans="1:13" ht="20.100000000000001" customHeight="1" thickBot="1" x14ac:dyDescent="0.3">
      <c r="A33" s="27"/>
      <c r="B33" s="359"/>
      <c r="C33" s="97" t="s">
        <v>15</v>
      </c>
      <c r="D33" s="97"/>
      <c r="E33" s="82">
        <f>IF(OR(E30=0,E30=""),0,IF(E28&lt;80,0.1,((0.03*80*PI()*E30)/(1600*60)*(E28/2)^2)/(0.1*1/30*E32*10000*0.15)))</f>
        <v>0</v>
      </c>
      <c r="F33" s="67" t="s">
        <v>12</v>
      </c>
      <c r="G33" s="375"/>
      <c r="H33" s="371" t="s">
        <v>35</v>
      </c>
      <c r="I33" s="372"/>
      <c r="J33" s="374"/>
      <c r="K33" s="364" t="str">
        <f>IF(OR(L17="Bitte entlüften",L24="Bitte entlüften"),"Zu hoher Luftanteil! Durchführung der Hauptprüfung unzulässig!","")</f>
        <v/>
      </c>
      <c r="L33" s="365"/>
      <c r="M33" s="31"/>
    </row>
    <row r="34" spans="1:13" ht="20.100000000000001" customHeight="1" x14ac:dyDescent="0.25">
      <c r="A34" s="27"/>
      <c r="B34" s="359"/>
      <c r="C34" s="97" t="s">
        <v>21</v>
      </c>
      <c r="D34" s="97"/>
      <c r="E34" s="82">
        <f>E33*0.15*(1/30)*E32*1000</f>
        <v>0</v>
      </c>
      <c r="F34" s="67" t="s">
        <v>8</v>
      </c>
      <c r="G34" s="375"/>
      <c r="H34" s="63" t="s">
        <v>23</v>
      </c>
      <c r="I34" s="64" t="s">
        <v>18</v>
      </c>
      <c r="J34" s="65" t="s">
        <v>9</v>
      </c>
      <c r="K34" s="364"/>
      <c r="L34" s="365"/>
      <c r="M34" s="31"/>
    </row>
    <row r="35" spans="1:13" ht="20.100000000000001" customHeight="1" x14ac:dyDescent="0.25">
      <c r="A35" s="27"/>
      <c r="B35" s="359"/>
      <c r="C35" s="66" t="s">
        <v>14</v>
      </c>
      <c r="D35" s="66"/>
      <c r="E35" s="45"/>
      <c r="F35" s="67" t="s">
        <v>12</v>
      </c>
      <c r="G35" s="375"/>
      <c r="H35" s="100" t="s">
        <v>113</v>
      </c>
      <c r="I35" s="44"/>
      <c r="J35" s="101" t="s">
        <v>2</v>
      </c>
      <c r="K35" s="364"/>
      <c r="L35" s="365"/>
      <c r="M35" s="31"/>
    </row>
    <row r="36" spans="1:13" ht="20.100000000000001" customHeight="1" x14ac:dyDescent="0.25">
      <c r="A36" s="27"/>
      <c r="B36" s="360"/>
      <c r="C36" s="71" t="s">
        <v>13</v>
      </c>
      <c r="D36" s="97"/>
      <c r="E36" s="110">
        <f>IF(E35="",0.001,IF(E35="Stahl",210000,IF(E35="Guss",170000,IF(E35="PE80",800,IF(E35="PE100",1200,IF(E35="PVC",3000,IF(E35="Asbestzement",23000,"Fehler")))))))</f>
        <v>1E-3</v>
      </c>
      <c r="F36" s="73" t="s">
        <v>11</v>
      </c>
      <c r="G36" s="375"/>
      <c r="H36" s="102" t="s">
        <v>36</v>
      </c>
      <c r="I36" s="103" t="str">
        <f>IF(OR(I35="",AND(I23="",I30="")),"",MIN(I35-E14,(-(E71+(E20*1000*0.1*E17*I35)/(E16*E25)-(E20*1000*0.1*E17*E14)/(E16*E25)+(E20*1000*0.1*E17)/(E16*E25)+(E31*1000*0.1*E28*I35)/(E27*E36)-(E31*1000*0.1*E28*E14)/(E27*E36)+(E31*1000*0.1*E28)/(E27*E36)+(E42*1000*0.1*E39*I35)/(E38*E47)-(E42*1000*0.1*E39*E14)/(E38*E47)+(E42*1000*0.1*E39)/(E38*E47)+(E53*1000*0.1*E50*I35)/(E49*E58)-(E53*1000*0.1*E50*E14)/(E49*E58)+(E53*1000*0.1*E50)/(E49*E58)+(E64*1000*0.1*E61*I35)/(E60*E69)-(E64*1000*0.1*E61*E14)/(E60*E69)+(E64*1000*0.1*E61)/(E60*E69)+(E70*1000*((MAX(I23,I30))+0.5)/100*I35)/2027-(E70*1000*((MAX(I23,I30))+0.5)/100*E14)/2027+(E70*1000*((MAX(I23,I30))+0.5)/100)/2027+(E70*1000*((MAX(I23,I30))+0.5)/100)/(I35-E14+1))+SQRT((E71+(E20*1000*0.1*E17*I35)/(E16*E25)-(E20*1000*0.1*E17*E14)/(E16*E25)+(E20*1000*0.1*E17)/(E16*E25)+(E31*1000*0.1*E28*I35)/(E27*E36)-(E31*1000*0.1*E28*E14)/(E27*E36)+(E31*1000*0.1*E28)/(E27*E36)+(E42*1000*0.1*E39*I35)/(E38*E47)-(E42*1000*0.1*E39*E14)/(E38*E47)+(E42*1000*0.1*E39)/(E38*E47)+(E53*1000*0.1*E50*I35)/(E49*E58)-(E53*1000*0.1*E50*E14)/(E49*E58)+(E53*1000*0.1*E50)/(E49*E58)+(E64*1000*0.1*E61*I35)/(E60*E69)-(E64*1000*0.1*E61*E14)/(E60*E69)+(E64*1000*0.1*E61)/(E60*E69)+(E70*1000*((MAX(I23,I30))+0.5)/100*I35)/2027-(E70*1000*((MAX(I23,I30))+0.5)/100*E14)/2027+(E70*1000*((MAX(I23,I30))+0.5)/100)/2027+(E70*1000*((MAX(I23,I30))+0.5)/100)/(I35-E14+1))*(E71+(E20*1000*0.1*E17*I35)/(E16*E25)-(E20*1000*0.1*E17*E14)/(E16*E25)+(E20*1000*0.1*E17)/(E16*E25)+(E31*1000*0.1*E28*I35)/(E27*E36)-(E31*1000*0.1*E28*E14)/(E27*E36)+(E31*1000*0.1*E28)/(E27*E36)+(E42*1000*0.1*E39*I35)/(E38*E47)-(E42*1000*0.1*E39*E14)/(E38*E47)+(E42*1000*0.1*E39)/(E38*E47)+(E53*1000*0.1*E50*I35)/(E49*E58)-(E53*1000*0.1*E50*E14)/(E49*E58)+(E53*1000*0.1*E50)/(E49*E58)+(E64*1000*0.1*E61*I35)/(E60*E69)-(E64*1000*0.1*E61*E14)/(E60*E69)+(E64*1000*0.1*E61)/(E60*E69)+(E70*1000*((MAX(I23,I30))+0.5)/100*I35)/2027-(E70*1000*((MAX(I23,I30))+0.5)/100*E14)/2027+(E70*1000*((MAX(I23,I30))+0.5)/100)/2027+(E70*1000*((MAX(I23,I30))+0.5)/100)/(I35-E14+1))-4*(-(E20*1000*0.1*E17)/(E16*E25)-(E31*1000*0.1*E28)/(E27*E36)-(E42*1000*0.1*E39)/(E38*E47)-(E53*1000*0.1*E50)/(E49*E58)-(E64*1000*0.1*E61)/(E60*E69)-(E70*((MAX(I23,I30))+0.5))/2027)*(-E71*I35+E71*E14-E71+E70*1000*((MAX(I23,I30))+0.5)/100-(E70*1000*((MAX(I23,I30))+0.5)/100*I35)/(I35-E14+1)+(E70*1000*((MAX(I23,I30))+0.5)/100*E14)/(I35-E14+1)-(E70*1000*((MAX(I23,I30))+0.5)/100)/(I35-E14+1))))/(2*(-(E20*1000*0.1*E17)/(E16*E25)-(E31*1000*0.1*E28)/(E27*E36)-(E42*1000*0.1*E39)/(E38*E47)-(E53*1000*0.1*E50)/(E49*E58)-(E64*1000*0.1*E61)/(E60*E69)-(E70*((MAX(I23,I30))+0.5))/2027))))</f>
        <v/>
      </c>
      <c r="J36" s="101" t="s">
        <v>10</v>
      </c>
      <c r="K36" s="364"/>
      <c r="L36" s="365"/>
      <c r="M36" s="31"/>
    </row>
    <row r="37" spans="1:13" ht="20.100000000000001" customHeight="1" x14ac:dyDescent="0.25">
      <c r="A37" s="27"/>
      <c r="B37" s="355" t="s">
        <v>27</v>
      </c>
      <c r="C37" s="74" t="s">
        <v>17</v>
      </c>
      <c r="D37" s="74"/>
      <c r="E37" s="42">
        <v>0</v>
      </c>
      <c r="F37" s="75" t="s">
        <v>3</v>
      </c>
      <c r="G37" s="375"/>
      <c r="H37" s="102" t="s">
        <v>37</v>
      </c>
      <c r="I37" s="105" t="str">
        <f>IF(OR(I35="",I36=""),"",I35-I36)</f>
        <v/>
      </c>
      <c r="J37" s="101" t="s">
        <v>2</v>
      </c>
      <c r="K37" s="364"/>
      <c r="L37" s="365"/>
      <c r="M37" s="31"/>
    </row>
    <row r="38" spans="1:13" ht="20.100000000000001" customHeight="1" x14ac:dyDescent="0.25">
      <c r="A38" s="27"/>
      <c r="B38" s="356"/>
      <c r="C38" s="78" t="s">
        <v>74</v>
      </c>
      <c r="D38" s="78"/>
      <c r="E38" s="43">
        <v>0.01</v>
      </c>
      <c r="F38" s="79" t="s">
        <v>3</v>
      </c>
      <c r="G38" s="375"/>
      <c r="H38" s="106" t="s">
        <v>53</v>
      </c>
      <c r="I38" s="330"/>
      <c r="J38" s="101" t="s">
        <v>2</v>
      </c>
      <c r="K38" s="364"/>
      <c r="L38" s="365"/>
      <c r="M38" s="31"/>
    </row>
    <row r="39" spans="1:13" ht="20.100000000000001" customHeight="1" thickBot="1" x14ac:dyDescent="0.3">
      <c r="A39" s="27"/>
      <c r="B39" s="356"/>
      <c r="C39" s="80" t="s">
        <v>60</v>
      </c>
      <c r="D39" s="80"/>
      <c r="E39" s="81">
        <f>E37-E38*2</f>
        <v>-0.02</v>
      </c>
      <c r="F39" s="79" t="s">
        <v>3</v>
      </c>
      <c r="G39" s="375"/>
      <c r="H39" s="107" t="s">
        <v>38</v>
      </c>
      <c r="I39" s="108" t="str">
        <f>IF(OR(I35="",I38="",I37=""),"",IF(I38&gt;=I37,"bestanden","nicht bestanden"))</f>
        <v/>
      </c>
      <c r="J39" s="109" t="s">
        <v>12</v>
      </c>
      <c r="K39" s="364"/>
      <c r="L39" s="365"/>
      <c r="M39" s="31"/>
    </row>
    <row r="40" spans="1:13" ht="20.100000000000001" customHeight="1" x14ac:dyDescent="0.25">
      <c r="A40" s="27"/>
      <c r="B40" s="356"/>
      <c r="C40" s="80" t="s">
        <v>16</v>
      </c>
      <c r="D40" s="80"/>
      <c r="E40" s="83">
        <f>IF(OR(E38="",0),0,E37/E38)</f>
        <v>0</v>
      </c>
      <c r="F40" s="79" t="s">
        <v>12</v>
      </c>
      <c r="G40" s="375"/>
      <c r="H40" s="376" t="str">
        <f>IF(I39="","",IF(I39="nicht bestanden","Achtung: Druckprüfung nicht bestanden",IF(I35-I38&gt;0.5*I36,"Achtung: Der Druckabfall liegt über 50% des zulässigen Druckabfalls","")))</f>
        <v/>
      </c>
      <c r="I40" s="376"/>
      <c r="J40" s="376"/>
      <c r="K40" s="33"/>
      <c r="L40" s="34"/>
      <c r="M40" s="31"/>
    </row>
    <row r="41" spans="1:13" ht="20.100000000000001" customHeight="1" x14ac:dyDescent="0.25">
      <c r="A41" s="27"/>
      <c r="B41" s="356"/>
      <c r="C41" s="78" t="s">
        <v>127</v>
      </c>
      <c r="D41" s="78"/>
      <c r="E41" s="44">
        <v>0</v>
      </c>
      <c r="F41" s="79" t="s">
        <v>1</v>
      </c>
      <c r="G41" s="375"/>
      <c r="H41" s="377"/>
      <c r="I41" s="377"/>
      <c r="J41" s="377"/>
      <c r="K41" s="33"/>
      <c r="L41" s="34"/>
      <c r="M41" s="31"/>
    </row>
    <row r="42" spans="1:13" ht="20.100000000000001" customHeight="1" x14ac:dyDescent="0.25">
      <c r="A42" s="27"/>
      <c r="B42" s="356"/>
      <c r="C42" s="80" t="s">
        <v>61</v>
      </c>
      <c r="D42" s="80"/>
      <c r="E42" s="86">
        <f>IF(E41="",0,PI()*((E37-E38*2)/2000)^2*E41)</f>
        <v>0</v>
      </c>
      <c r="F42" s="79" t="s">
        <v>4</v>
      </c>
      <c r="G42" s="375"/>
      <c r="H42" s="377"/>
      <c r="I42" s="377"/>
      <c r="J42" s="377"/>
      <c r="K42" s="33"/>
      <c r="L42" s="34"/>
      <c r="M42" s="31"/>
    </row>
    <row r="43" spans="1:13" ht="20.100000000000001" customHeight="1" x14ac:dyDescent="0.25">
      <c r="A43" s="27"/>
      <c r="B43" s="356"/>
      <c r="C43" s="80" t="s">
        <v>62</v>
      </c>
      <c r="D43" s="80"/>
      <c r="E43" s="86">
        <f>IF(E41="",0,E41*PI()*(E39/2000)*2)</f>
        <v>0</v>
      </c>
      <c r="F43" s="79" t="s">
        <v>7</v>
      </c>
      <c r="G43" s="375"/>
      <c r="H43" s="33"/>
      <c r="I43" s="33"/>
      <c r="J43" s="33"/>
      <c r="K43" s="33"/>
      <c r="L43" s="34"/>
      <c r="M43" s="31"/>
    </row>
    <row r="44" spans="1:13" ht="20.100000000000001" customHeight="1" x14ac:dyDescent="0.25">
      <c r="A44" s="27"/>
      <c r="B44" s="356"/>
      <c r="C44" s="80" t="s">
        <v>15</v>
      </c>
      <c r="D44" s="80"/>
      <c r="E44" s="86">
        <f>IF(OR(E41=0,E41=""),0,IF(E39&lt;80,0.1,((0.03*80*PI()*E41)/(1600*60)*(E39/2)^2)/(0.1*1/30*E43*10000*0.15)))</f>
        <v>0</v>
      </c>
      <c r="F44" s="79" t="s">
        <v>12</v>
      </c>
      <c r="G44" s="375"/>
      <c r="H44" s="33"/>
      <c r="I44" s="33"/>
      <c r="J44" s="33"/>
      <c r="K44" s="33"/>
      <c r="L44" s="34"/>
      <c r="M44" s="31"/>
    </row>
    <row r="45" spans="1:13" ht="20.100000000000001" customHeight="1" x14ac:dyDescent="0.25">
      <c r="A45" s="27"/>
      <c r="B45" s="356"/>
      <c r="C45" s="80" t="s">
        <v>21</v>
      </c>
      <c r="D45" s="80"/>
      <c r="E45" s="86">
        <f>E44*0.15*(1/30)*E43*1000</f>
        <v>0</v>
      </c>
      <c r="F45" s="79" t="s">
        <v>8</v>
      </c>
      <c r="G45" s="375"/>
      <c r="H45" s="33"/>
      <c r="I45" s="112"/>
      <c r="J45" s="33"/>
      <c r="K45" s="33"/>
      <c r="L45" s="34"/>
      <c r="M45" s="31"/>
    </row>
    <row r="46" spans="1:13" ht="20.100000000000001" customHeight="1" x14ac:dyDescent="0.25">
      <c r="A46" s="27"/>
      <c r="B46" s="356"/>
      <c r="C46" s="78" t="s">
        <v>14</v>
      </c>
      <c r="D46" s="78"/>
      <c r="E46" s="45"/>
      <c r="F46" s="79" t="s">
        <v>12</v>
      </c>
      <c r="G46" s="375"/>
      <c r="H46" s="33"/>
      <c r="I46" s="33"/>
      <c r="J46" s="33"/>
      <c r="K46" s="33"/>
      <c r="L46" s="34"/>
      <c r="M46" s="31"/>
    </row>
    <row r="47" spans="1:13" ht="20.100000000000001" customHeight="1" x14ac:dyDescent="0.25">
      <c r="A47" s="27"/>
      <c r="B47" s="361"/>
      <c r="C47" s="89" t="s">
        <v>13</v>
      </c>
      <c r="D47" s="80"/>
      <c r="E47" s="90">
        <f>IF(E46="",0.001,IF(E46="Stahl",210000,IF(E46="Guss",170000,IF(E46="PE80",800,IF(E46="PE100",1200,IF(E46="PVC",3000,IF(E46="Asbestzement",23000,"Fehler")))))))</f>
        <v>1E-3</v>
      </c>
      <c r="F47" s="91" t="s">
        <v>11</v>
      </c>
      <c r="G47" s="375"/>
      <c r="H47" s="33"/>
      <c r="I47" s="33"/>
      <c r="J47" s="33"/>
      <c r="K47" s="33"/>
      <c r="L47" s="34"/>
      <c r="M47" s="31"/>
    </row>
    <row r="48" spans="1:13" ht="20.100000000000001" customHeight="1" x14ac:dyDescent="0.25">
      <c r="A48" s="27"/>
      <c r="B48" s="358" t="s">
        <v>28</v>
      </c>
      <c r="C48" s="92" t="s">
        <v>17</v>
      </c>
      <c r="D48" s="92"/>
      <c r="E48" s="42">
        <v>0</v>
      </c>
      <c r="F48" s="88" t="s">
        <v>3</v>
      </c>
      <c r="G48" s="375"/>
      <c r="H48" s="33"/>
      <c r="I48" s="33"/>
      <c r="J48" s="33"/>
      <c r="K48" s="33"/>
      <c r="L48" s="34"/>
      <c r="M48" s="31"/>
    </row>
    <row r="49" spans="1:13" ht="20.100000000000001" customHeight="1" x14ac:dyDescent="0.25">
      <c r="A49" s="27"/>
      <c r="B49" s="359"/>
      <c r="C49" s="66" t="s">
        <v>74</v>
      </c>
      <c r="D49" s="66"/>
      <c r="E49" s="43">
        <v>0.01</v>
      </c>
      <c r="F49" s="67" t="s">
        <v>3</v>
      </c>
      <c r="G49" s="375"/>
      <c r="H49" s="33"/>
      <c r="I49" s="33"/>
      <c r="J49" s="33"/>
      <c r="K49" s="33"/>
      <c r="L49" s="34"/>
      <c r="M49" s="31"/>
    </row>
    <row r="50" spans="1:13" ht="20.100000000000001" customHeight="1" x14ac:dyDescent="0.25">
      <c r="A50" s="27"/>
      <c r="B50" s="359"/>
      <c r="C50" s="97" t="s">
        <v>60</v>
      </c>
      <c r="D50" s="97"/>
      <c r="E50" s="98">
        <f>E48-E49*2</f>
        <v>-0.02</v>
      </c>
      <c r="F50" s="67" t="s">
        <v>3</v>
      </c>
      <c r="G50" s="375"/>
      <c r="H50" s="33"/>
      <c r="I50" s="33"/>
      <c r="J50" s="33"/>
      <c r="K50" s="33"/>
      <c r="L50" s="34"/>
      <c r="M50" s="31"/>
    </row>
    <row r="51" spans="1:13" ht="20.100000000000001" customHeight="1" x14ac:dyDescent="0.25">
      <c r="A51" s="27"/>
      <c r="B51" s="359"/>
      <c r="C51" s="97" t="s">
        <v>16</v>
      </c>
      <c r="D51" s="97"/>
      <c r="E51" s="99">
        <f>IF(OR(E49="",0),0,E48/E49)</f>
        <v>0</v>
      </c>
      <c r="F51" s="67" t="s">
        <v>12</v>
      </c>
      <c r="G51" s="375"/>
      <c r="H51" s="33"/>
      <c r="I51" s="33"/>
      <c r="J51" s="33"/>
      <c r="K51" s="33"/>
      <c r="L51" s="34"/>
      <c r="M51" s="31"/>
    </row>
    <row r="52" spans="1:13" ht="20.100000000000001" customHeight="1" x14ac:dyDescent="0.25">
      <c r="A52" s="27"/>
      <c r="B52" s="359"/>
      <c r="C52" s="66" t="s">
        <v>127</v>
      </c>
      <c r="D52" s="66"/>
      <c r="E52" s="44">
        <v>0</v>
      </c>
      <c r="F52" s="67" t="s">
        <v>1</v>
      </c>
      <c r="G52" s="375"/>
      <c r="H52" s="33"/>
      <c r="I52" s="33"/>
      <c r="J52" s="33"/>
      <c r="K52" s="33"/>
      <c r="L52" s="34"/>
      <c r="M52" s="31"/>
    </row>
    <row r="53" spans="1:13" ht="20.100000000000001" customHeight="1" x14ac:dyDescent="0.25">
      <c r="A53" s="27"/>
      <c r="B53" s="359"/>
      <c r="C53" s="97" t="s">
        <v>61</v>
      </c>
      <c r="D53" s="97"/>
      <c r="E53" s="82">
        <f>IF(E52="",0,PI()*((E48-E49*2)/2000)^2*E52)</f>
        <v>0</v>
      </c>
      <c r="F53" s="67" t="s">
        <v>4</v>
      </c>
      <c r="G53" s="375"/>
      <c r="H53" s="33"/>
      <c r="I53" s="33"/>
      <c r="J53" s="33"/>
      <c r="K53" s="33"/>
      <c r="L53" s="34"/>
      <c r="M53" s="31"/>
    </row>
    <row r="54" spans="1:13" ht="20.100000000000001" customHeight="1" x14ac:dyDescent="0.25">
      <c r="A54" s="27"/>
      <c r="B54" s="359"/>
      <c r="C54" s="97" t="s">
        <v>62</v>
      </c>
      <c r="D54" s="97"/>
      <c r="E54" s="82">
        <f>E52*PI()*(E50/2000)*2</f>
        <v>0</v>
      </c>
      <c r="F54" s="67" t="s">
        <v>7</v>
      </c>
      <c r="G54" s="375"/>
      <c r="H54" s="33"/>
      <c r="I54" s="33"/>
      <c r="J54" s="33"/>
      <c r="K54" s="33"/>
      <c r="L54" s="34"/>
      <c r="M54" s="31"/>
    </row>
    <row r="55" spans="1:13" ht="20.100000000000001" customHeight="1" x14ac:dyDescent="0.25">
      <c r="A55" s="27"/>
      <c r="B55" s="359"/>
      <c r="C55" s="97" t="s">
        <v>15</v>
      </c>
      <c r="D55" s="97"/>
      <c r="E55" s="82">
        <f>IF(OR(E52=0,E52=""),0,IF(E50&lt;80,0.1,((0.03*80*PI()*E52)/(1600*60)*(E50/2)^2)/(0.1*1/30*E54*10000*0.15)))</f>
        <v>0</v>
      </c>
      <c r="F55" s="67" t="s">
        <v>12</v>
      </c>
      <c r="G55" s="375"/>
      <c r="H55" s="33"/>
      <c r="I55" s="33"/>
      <c r="J55" s="33"/>
      <c r="K55" s="33"/>
      <c r="L55" s="34"/>
      <c r="M55" s="31"/>
    </row>
    <row r="56" spans="1:13" ht="20.100000000000001" customHeight="1" x14ac:dyDescent="0.25">
      <c r="A56" s="27"/>
      <c r="B56" s="359"/>
      <c r="C56" s="97" t="s">
        <v>21</v>
      </c>
      <c r="D56" s="97"/>
      <c r="E56" s="82">
        <f>E55*0.15*(1/30)*E54*1000</f>
        <v>0</v>
      </c>
      <c r="F56" s="67" t="s">
        <v>8</v>
      </c>
      <c r="G56" s="375"/>
      <c r="H56" s="33"/>
      <c r="I56" s="33"/>
      <c r="J56" s="33"/>
      <c r="K56" s="33"/>
      <c r="L56" s="34"/>
      <c r="M56" s="31"/>
    </row>
    <row r="57" spans="1:13" ht="20.100000000000001" customHeight="1" x14ac:dyDescent="0.25">
      <c r="A57" s="27"/>
      <c r="B57" s="359"/>
      <c r="C57" s="66" t="s">
        <v>14</v>
      </c>
      <c r="D57" s="66"/>
      <c r="E57" s="45"/>
      <c r="F57" s="67" t="s">
        <v>12</v>
      </c>
      <c r="G57" s="375"/>
      <c r="H57" s="33"/>
      <c r="I57" s="33"/>
      <c r="J57" s="33"/>
      <c r="K57" s="33"/>
      <c r="L57" s="34"/>
      <c r="M57" s="31"/>
    </row>
    <row r="58" spans="1:13" ht="20.100000000000001" customHeight="1" x14ac:dyDescent="0.25">
      <c r="A58" s="27"/>
      <c r="B58" s="360"/>
      <c r="C58" s="71" t="s">
        <v>13</v>
      </c>
      <c r="D58" s="97"/>
      <c r="E58" s="110">
        <f>IF(E57="",0.001,IF(E57="Stahl",210000,IF(E57="Guss",170000,IF(E57="PE80",800,IF(E57="PE100",1200,IF(E57="PVC",3000,IF(E57="Asbestzement",23000,"Fehler")))))))</f>
        <v>1E-3</v>
      </c>
      <c r="F58" s="73" t="s">
        <v>11</v>
      </c>
      <c r="G58" s="375"/>
      <c r="H58" s="33"/>
      <c r="I58" s="33"/>
      <c r="J58" s="33"/>
      <c r="K58" s="33"/>
      <c r="L58" s="34"/>
      <c r="M58" s="31"/>
    </row>
    <row r="59" spans="1:13" ht="20.100000000000001" customHeight="1" x14ac:dyDescent="0.25">
      <c r="A59" s="27"/>
      <c r="B59" s="355" t="s">
        <v>29</v>
      </c>
      <c r="C59" s="74" t="s">
        <v>17</v>
      </c>
      <c r="D59" s="74"/>
      <c r="E59" s="42">
        <v>0</v>
      </c>
      <c r="F59" s="75" t="s">
        <v>3</v>
      </c>
      <c r="G59" s="375"/>
      <c r="H59" s="33"/>
      <c r="I59" s="33"/>
      <c r="J59" s="33"/>
      <c r="K59" s="33"/>
      <c r="L59" s="34"/>
      <c r="M59" s="31"/>
    </row>
    <row r="60" spans="1:13" ht="20.100000000000001" customHeight="1" x14ac:dyDescent="0.25">
      <c r="A60" s="27"/>
      <c r="B60" s="356"/>
      <c r="C60" s="78" t="s">
        <v>74</v>
      </c>
      <c r="D60" s="78"/>
      <c r="E60" s="43">
        <v>0.01</v>
      </c>
      <c r="F60" s="79" t="s">
        <v>3</v>
      </c>
      <c r="G60" s="375"/>
      <c r="H60" s="33"/>
      <c r="I60" s="33"/>
      <c r="J60" s="33"/>
      <c r="K60" s="33"/>
      <c r="L60" s="34"/>
      <c r="M60" s="31"/>
    </row>
    <row r="61" spans="1:13" ht="20.100000000000001" customHeight="1" x14ac:dyDescent="0.25">
      <c r="A61" s="27"/>
      <c r="B61" s="356"/>
      <c r="C61" s="80" t="s">
        <v>60</v>
      </c>
      <c r="D61" s="80"/>
      <c r="E61" s="81">
        <f>E59-E60*2</f>
        <v>-0.02</v>
      </c>
      <c r="F61" s="79" t="s">
        <v>3</v>
      </c>
      <c r="G61" s="375"/>
      <c r="H61" s="33"/>
      <c r="I61" s="33"/>
      <c r="J61" s="33"/>
      <c r="K61" s="33"/>
      <c r="L61" s="34"/>
      <c r="M61" s="31"/>
    </row>
    <row r="62" spans="1:13" ht="20.100000000000001" customHeight="1" x14ac:dyDescent="0.25">
      <c r="A62" s="27"/>
      <c r="B62" s="356"/>
      <c r="C62" s="80" t="s">
        <v>16</v>
      </c>
      <c r="D62" s="80"/>
      <c r="E62" s="83">
        <f>IF(OR(E60="",0),0,E59/E60)</f>
        <v>0</v>
      </c>
      <c r="F62" s="79" t="s">
        <v>12</v>
      </c>
      <c r="G62" s="375"/>
      <c r="H62" s="33"/>
      <c r="I62" s="33"/>
      <c r="J62" s="33"/>
      <c r="K62" s="33"/>
      <c r="L62" s="34"/>
      <c r="M62" s="31"/>
    </row>
    <row r="63" spans="1:13" ht="20.100000000000001" customHeight="1" x14ac:dyDescent="0.25">
      <c r="A63" s="27"/>
      <c r="B63" s="356"/>
      <c r="C63" s="78" t="s">
        <v>127</v>
      </c>
      <c r="D63" s="78"/>
      <c r="E63" s="44">
        <v>0</v>
      </c>
      <c r="F63" s="79" t="s">
        <v>1</v>
      </c>
      <c r="G63" s="375"/>
      <c r="H63" s="33"/>
      <c r="I63" s="33"/>
      <c r="J63" s="33"/>
      <c r="K63" s="33"/>
      <c r="L63" s="34"/>
      <c r="M63" s="31"/>
    </row>
    <row r="64" spans="1:13" ht="20.100000000000001" customHeight="1" x14ac:dyDescent="0.25">
      <c r="A64" s="27"/>
      <c r="B64" s="356"/>
      <c r="C64" s="80" t="s">
        <v>61</v>
      </c>
      <c r="D64" s="80"/>
      <c r="E64" s="86">
        <f>IF(E63="",0,PI()*((E59-E60*2)/2000)^2*E63)</f>
        <v>0</v>
      </c>
      <c r="F64" s="79" t="s">
        <v>4</v>
      </c>
      <c r="G64" s="375"/>
      <c r="H64" s="33"/>
      <c r="I64" s="33"/>
      <c r="J64" s="33"/>
      <c r="K64" s="33"/>
      <c r="L64" s="34"/>
      <c r="M64" s="31"/>
    </row>
    <row r="65" spans="1:13" ht="20.100000000000001" customHeight="1" x14ac:dyDescent="0.25">
      <c r="A65" s="27"/>
      <c r="B65" s="356"/>
      <c r="C65" s="80" t="s">
        <v>62</v>
      </c>
      <c r="D65" s="80"/>
      <c r="E65" s="86">
        <f>IF(E63="",0,E63*PI()*(E61/2000)*2)</f>
        <v>0</v>
      </c>
      <c r="F65" s="79" t="s">
        <v>7</v>
      </c>
      <c r="G65" s="375"/>
      <c r="H65" s="33"/>
      <c r="I65" s="33"/>
      <c r="J65" s="33"/>
      <c r="K65" s="33"/>
      <c r="L65" s="34"/>
      <c r="M65" s="31"/>
    </row>
    <row r="66" spans="1:13" ht="20.100000000000001" customHeight="1" x14ac:dyDescent="0.25">
      <c r="A66" s="27"/>
      <c r="B66" s="356"/>
      <c r="C66" s="80" t="s">
        <v>15</v>
      </c>
      <c r="D66" s="80"/>
      <c r="E66" s="86">
        <f>IF(OR(E63=0,E63=""),0,IF(E61&lt;80,0.1,((0.03*80*PI()*E63)/(1600*60)*(E61/2)^2)/(0.1*1/30*E65*10000*0.15)))</f>
        <v>0</v>
      </c>
      <c r="F66" s="79" t="s">
        <v>12</v>
      </c>
      <c r="G66" s="375"/>
      <c r="H66" s="113"/>
      <c r="I66" s="113"/>
      <c r="J66" s="113"/>
      <c r="K66" s="113"/>
      <c r="L66" s="34"/>
      <c r="M66" s="31"/>
    </row>
    <row r="67" spans="1:13" ht="20.100000000000001" customHeight="1" x14ac:dyDescent="0.25">
      <c r="A67" s="27"/>
      <c r="B67" s="356"/>
      <c r="C67" s="80" t="s">
        <v>21</v>
      </c>
      <c r="D67" s="80"/>
      <c r="E67" s="86">
        <f>E66*0.15*(1/30)*E65*1000</f>
        <v>0</v>
      </c>
      <c r="F67" s="79" t="s">
        <v>8</v>
      </c>
      <c r="G67" s="375"/>
      <c r="H67" s="113"/>
      <c r="I67" s="113"/>
      <c r="J67" s="113"/>
      <c r="K67" s="113"/>
      <c r="L67" s="34"/>
      <c r="M67" s="31"/>
    </row>
    <row r="68" spans="1:13" ht="20.100000000000001" customHeight="1" x14ac:dyDescent="0.25">
      <c r="A68" s="27"/>
      <c r="B68" s="356"/>
      <c r="C68" s="78" t="s">
        <v>14</v>
      </c>
      <c r="D68" s="78"/>
      <c r="E68" s="45"/>
      <c r="F68" s="79" t="s">
        <v>12</v>
      </c>
      <c r="G68" s="375"/>
      <c r="H68" s="113"/>
      <c r="I68" s="113"/>
      <c r="J68" s="113"/>
      <c r="K68" s="113"/>
      <c r="L68" s="34"/>
      <c r="M68" s="31"/>
    </row>
    <row r="69" spans="1:13" ht="20.100000000000001" customHeight="1" thickBot="1" x14ac:dyDescent="0.3">
      <c r="A69" s="27"/>
      <c r="B69" s="357"/>
      <c r="C69" s="80" t="s">
        <v>13</v>
      </c>
      <c r="D69" s="80"/>
      <c r="E69" s="90">
        <f>IF(E68="",0.001,IF(E68="Stahl",210000,IF(E68="Guss",170000,IF(E68="PE80",800,IF(E68="PE100",1200,IF(E68="PVC",3000,IF(E68="Asbestzement",23000,"Fehler")))))))</f>
        <v>1E-3</v>
      </c>
      <c r="F69" s="79" t="s">
        <v>11</v>
      </c>
      <c r="G69" s="375"/>
      <c r="H69" s="113"/>
      <c r="I69" s="113"/>
      <c r="J69" s="113"/>
      <c r="K69" s="113"/>
      <c r="L69" s="34"/>
      <c r="M69" s="31"/>
    </row>
    <row r="70" spans="1:13" ht="20.100000000000001" customHeight="1" x14ac:dyDescent="0.25">
      <c r="A70" s="27"/>
      <c r="B70" s="114"/>
      <c r="C70" s="115" t="s">
        <v>20</v>
      </c>
      <c r="D70" s="116"/>
      <c r="E70" s="117">
        <f>(E64+E53+E42+E31+E20)</f>
        <v>0</v>
      </c>
      <c r="F70" s="118" t="s">
        <v>4</v>
      </c>
      <c r="G70" s="375"/>
      <c r="H70" s="113"/>
      <c r="I70" s="113"/>
      <c r="J70" s="113"/>
      <c r="K70" s="113"/>
      <c r="L70" s="34"/>
      <c r="M70" s="31"/>
    </row>
    <row r="71" spans="1:13" ht="20.100000000000001" customHeight="1" thickBot="1" x14ac:dyDescent="0.3">
      <c r="A71" s="27"/>
      <c r="B71" s="114"/>
      <c r="C71" s="119" t="s">
        <v>51</v>
      </c>
      <c r="D71" s="120"/>
      <c r="E71" s="121">
        <f>IF((((E23+E34+E45+E56+E67)*60)/1000)&gt;=210,210,(((E23+E34+E45+E56+E67)*60)/1000))</f>
        <v>0</v>
      </c>
      <c r="F71" s="122" t="s">
        <v>52</v>
      </c>
      <c r="G71" s="375"/>
      <c r="H71" s="113"/>
      <c r="I71" s="113"/>
      <c r="J71" s="113"/>
      <c r="K71" s="113"/>
      <c r="L71" s="34"/>
      <c r="M71" s="31"/>
    </row>
    <row r="72" spans="1:13" ht="20.100000000000001" customHeight="1" thickBot="1" x14ac:dyDescent="0.3">
      <c r="A72" s="27"/>
      <c r="B72" s="35"/>
      <c r="C72" s="123"/>
      <c r="D72" s="123"/>
      <c r="E72" s="124"/>
      <c r="F72" s="123"/>
      <c r="G72" s="36"/>
      <c r="H72" s="36"/>
      <c r="I72" s="36"/>
      <c r="J72" s="36"/>
      <c r="K72" s="36"/>
      <c r="L72" s="37"/>
      <c r="M72" s="31"/>
    </row>
    <row r="73" spans="1:13" ht="20.100000000000001" customHeight="1" thickBot="1" x14ac:dyDescent="0.3">
      <c r="A73" s="38"/>
      <c r="B73" s="39"/>
      <c r="C73" s="125"/>
      <c r="D73" s="125"/>
      <c r="E73" s="126"/>
      <c r="F73" s="125"/>
      <c r="G73" s="39"/>
      <c r="H73" s="39"/>
      <c r="I73" s="39"/>
      <c r="J73" s="39"/>
      <c r="K73" s="39"/>
      <c r="L73" s="39"/>
      <c r="M73" s="40"/>
    </row>
    <row r="74" spans="1:13" x14ac:dyDescent="0.25">
      <c r="A74" s="61"/>
      <c r="B74" s="61"/>
      <c r="C74" s="127"/>
      <c r="D74" s="127"/>
      <c r="E74" s="128"/>
      <c r="F74" s="127"/>
      <c r="G74" s="25"/>
      <c r="H74" s="25"/>
      <c r="I74" s="25"/>
      <c r="J74" s="25"/>
      <c r="K74" s="25"/>
      <c r="L74" s="25"/>
      <c r="M74" s="25"/>
    </row>
    <row r="75" spans="1:13" x14ac:dyDescent="0.25">
      <c r="A75" s="61"/>
      <c r="B75" s="61"/>
      <c r="C75" s="127"/>
      <c r="D75" s="127"/>
      <c r="E75" s="129"/>
      <c r="F75" s="127"/>
      <c r="G75" s="25"/>
      <c r="H75" s="25"/>
      <c r="I75" s="25"/>
      <c r="J75" s="25"/>
      <c r="K75" s="25"/>
      <c r="L75" s="25"/>
      <c r="M75" s="25"/>
    </row>
    <row r="76" spans="1:13" x14ac:dyDescent="0.25">
      <c r="A76" s="61"/>
      <c r="B76" s="61"/>
      <c r="C76" s="127"/>
      <c r="D76" s="127"/>
      <c r="E76" s="127"/>
      <c r="F76" s="127"/>
      <c r="G76" s="25"/>
      <c r="H76" s="25"/>
      <c r="I76" s="25"/>
      <c r="J76" s="25"/>
      <c r="K76" s="25"/>
      <c r="L76" s="25"/>
      <c r="M76" s="25"/>
    </row>
    <row r="77" spans="1:13" x14ac:dyDescent="0.25">
      <c r="A77" s="25"/>
      <c r="B77" s="130"/>
      <c r="C77" s="61"/>
      <c r="D77" s="61"/>
      <c r="E77" s="61"/>
      <c r="F77" s="61"/>
      <c r="G77" s="25"/>
      <c r="H77" s="25"/>
      <c r="I77" s="25"/>
      <c r="J77" s="25"/>
      <c r="K77" s="25"/>
      <c r="L77" s="25"/>
      <c r="M77" s="25"/>
    </row>
    <row r="78" spans="1:13" x14ac:dyDescent="0.25">
      <c r="A78" s="25"/>
      <c r="B78" s="130"/>
      <c r="C78" s="61"/>
      <c r="D78" s="61"/>
      <c r="E78" s="25"/>
      <c r="F78" s="61"/>
      <c r="G78" s="25"/>
      <c r="H78" s="25"/>
      <c r="I78" s="25"/>
      <c r="J78" s="25"/>
      <c r="K78" s="25"/>
      <c r="L78" s="25"/>
      <c r="M78" s="25"/>
    </row>
    <row r="79" spans="1:13" x14ac:dyDescent="0.25">
      <c r="A79" s="25"/>
      <c r="B79" s="130"/>
      <c r="C79" s="61"/>
      <c r="D79" s="61"/>
      <c r="E79" s="25"/>
      <c r="F79" s="61"/>
      <c r="G79" s="25"/>
      <c r="H79" s="25"/>
      <c r="I79" s="25"/>
      <c r="J79" s="25"/>
      <c r="K79" s="25"/>
      <c r="L79" s="25"/>
      <c r="M79" s="25"/>
    </row>
    <row r="80" spans="1:13" x14ac:dyDescent="0.25">
      <c r="A80" s="25"/>
      <c r="B80" s="130"/>
      <c r="C80" s="61"/>
      <c r="D80" s="61"/>
      <c r="E80" s="25"/>
      <c r="F80" s="61"/>
      <c r="G80" s="25"/>
      <c r="H80" s="25"/>
      <c r="I80" s="25"/>
      <c r="J80" s="25"/>
      <c r="K80" s="25"/>
      <c r="L80" s="25"/>
      <c r="M80" s="25"/>
    </row>
    <row r="81" spans="1:13" x14ac:dyDescent="0.25">
      <c r="A81" s="25"/>
      <c r="B81" s="130"/>
      <c r="C81" s="61"/>
      <c r="D81" s="61"/>
      <c r="E81" s="25"/>
      <c r="F81" s="61"/>
      <c r="G81" s="25"/>
      <c r="H81" s="25"/>
      <c r="I81" s="25"/>
      <c r="J81" s="25"/>
      <c r="K81" s="25"/>
      <c r="L81" s="25"/>
      <c r="M81" s="25"/>
    </row>
    <row r="82" spans="1:13" x14ac:dyDescent="0.25">
      <c r="A82" s="25"/>
      <c r="B82" s="130"/>
      <c r="C82" s="61"/>
      <c r="D82" s="61"/>
      <c r="E82" s="25"/>
      <c r="F82" s="61"/>
      <c r="G82" s="25"/>
      <c r="H82" s="25"/>
      <c r="I82" s="25"/>
      <c r="J82" s="25"/>
      <c r="K82" s="25"/>
      <c r="L82" s="25"/>
      <c r="M82" s="25"/>
    </row>
    <row r="83" spans="1:13" x14ac:dyDescent="0.25">
      <c r="A83" s="25"/>
      <c r="B83" s="130"/>
      <c r="C83" s="61"/>
      <c r="D83" s="61"/>
      <c r="E83" s="25"/>
      <c r="F83" s="61"/>
      <c r="G83" s="25"/>
      <c r="H83" s="25"/>
      <c r="I83" s="25"/>
      <c r="J83" s="25"/>
      <c r="K83" s="25"/>
      <c r="L83" s="25"/>
      <c r="M83" s="25"/>
    </row>
    <row r="84" spans="1:13" x14ac:dyDescent="0.25">
      <c r="B84" s="131"/>
      <c r="C84" s="132"/>
      <c r="D84" s="132"/>
      <c r="F84" s="132"/>
      <c r="H84" s="25"/>
      <c r="I84" s="25"/>
      <c r="J84" s="133"/>
    </row>
    <row r="85" spans="1:13" x14ac:dyDescent="0.25">
      <c r="B85" s="131"/>
      <c r="C85" s="132"/>
      <c r="D85" s="132"/>
      <c r="F85" s="132"/>
      <c r="H85" s="25"/>
      <c r="I85" s="25"/>
      <c r="J85" s="133"/>
    </row>
    <row r="86" spans="1:13" x14ac:dyDescent="0.25">
      <c r="B86" s="131"/>
      <c r="C86" s="132"/>
      <c r="D86" s="132"/>
      <c r="F86" s="132"/>
      <c r="H86" s="25"/>
      <c r="I86" s="25"/>
      <c r="J86" s="133"/>
    </row>
    <row r="87" spans="1:13" x14ac:dyDescent="0.25">
      <c r="B87" s="131"/>
      <c r="C87" s="132"/>
      <c r="D87" s="132"/>
      <c r="F87" s="132"/>
      <c r="H87" s="25"/>
      <c r="I87" s="25"/>
      <c r="J87" s="133"/>
    </row>
    <row r="88" spans="1:13" x14ac:dyDescent="0.25">
      <c r="B88" s="131"/>
      <c r="C88" s="132"/>
      <c r="D88" s="132"/>
      <c r="F88" s="132"/>
      <c r="H88" s="25"/>
      <c r="I88" s="25"/>
      <c r="J88" s="133"/>
    </row>
    <row r="89" spans="1:13" x14ac:dyDescent="0.25">
      <c r="B89" s="131"/>
      <c r="C89" s="132"/>
      <c r="D89" s="132"/>
      <c r="F89" s="132"/>
      <c r="H89" s="25"/>
      <c r="I89" s="25"/>
      <c r="J89" s="25"/>
    </row>
    <row r="90" spans="1:13" x14ac:dyDescent="0.25">
      <c r="B90" s="131"/>
      <c r="C90" s="132"/>
      <c r="D90" s="132"/>
      <c r="F90" s="132"/>
      <c r="H90" s="25"/>
      <c r="I90" s="25"/>
      <c r="J90" s="133"/>
    </row>
    <row r="91" spans="1:13" x14ac:dyDescent="0.25">
      <c r="B91" s="131"/>
      <c r="C91" s="132"/>
      <c r="D91" s="132"/>
      <c r="F91" s="132"/>
      <c r="H91" s="25"/>
      <c r="I91" s="25"/>
      <c r="J91" s="133"/>
    </row>
    <row r="92" spans="1:13" x14ac:dyDescent="0.25">
      <c r="B92" s="131"/>
      <c r="C92" s="132"/>
      <c r="D92" s="132"/>
      <c r="F92" s="132"/>
      <c r="H92" s="25"/>
      <c r="I92" s="25"/>
      <c r="J92" s="133"/>
    </row>
    <row r="93" spans="1:13" x14ac:dyDescent="0.25">
      <c r="H93" s="25"/>
      <c r="I93" s="25"/>
      <c r="J93" s="133"/>
    </row>
    <row r="94" spans="1:13" x14ac:dyDescent="0.25">
      <c r="H94" s="25"/>
      <c r="I94" s="25"/>
      <c r="J94" s="133"/>
    </row>
    <row r="96" spans="1:13" x14ac:dyDescent="0.25">
      <c r="C96" s="61"/>
      <c r="D96" s="61"/>
      <c r="E96" s="61"/>
      <c r="F96" s="61"/>
      <c r="G96" s="61"/>
      <c r="K96" s="61"/>
      <c r="L96" s="61"/>
      <c r="M96" s="61"/>
    </row>
    <row r="97" spans="3:115" x14ac:dyDescent="0.25">
      <c r="C97" s="61"/>
      <c r="D97" s="61"/>
      <c r="E97" s="61"/>
      <c r="F97" s="61"/>
      <c r="G97" s="61"/>
      <c r="K97" s="61"/>
      <c r="L97" s="61"/>
      <c r="M97" s="61"/>
    </row>
    <row r="98" spans="3:115" ht="26.25" x14ac:dyDescent="0.4">
      <c r="C98" s="134"/>
      <c r="D98" s="134"/>
      <c r="E98" s="134"/>
      <c r="F98" s="134"/>
      <c r="G98" s="61"/>
      <c r="H98" s="61"/>
      <c r="I98" s="61"/>
      <c r="J98" s="61"/>
      <c r="K98" s="61"/>
      <c r="L98" s="61"/>
      <c r="M98" s="134"/>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3:115" ht="21" x14ac:dyDescent="0.25">
      <c r="C99" s="61"/>
      <c r="D99" s="61"/>
      <c r="E99" s="61"/>
      <c r="F99" s="61"/>
      <c r="G99" s="61"/>
      <c r="H99" s="61"/>
      <c r="I99" s="61"/>
      <c r="J99" s="61"/>
      <c r="K99" s="61"/>
      <c r="L99" s="61"/>
      <c r="M99" s="135"/>
      <c r="N99" s="61"/>
      <c r="O99" s="61"/>
      <c r="P99" s="61"/>
      <c r="Q99" s="61"/>
      <c r="R99" s="61"/>
      <c r="S99" s="61"/>
      <c r="T99" s="61"/>
      <c r="U99" s="61"/>
      <c r="V99" s="61"/>
      <c r="W99" s="61"/>
      <c r="X99" s="61"/>
      <c r="Y99" s="61"/>
      <c r="Z99" s="61"/>
      <c r="AA99" s="61"/>
      <c r="AB99" s="61"/>
      <c r="AC99" s="61"/>
      <c r="AD99" s="61"/>
      <c r="AE99" s="61"/>
      <c r="AF99" s="61"/>
      <c r="AG99" s="61"/>
      <c r="AH99" s="61"/>
      <c r="AI99" s="61"/>
      <c r="AJ99" s="61"/>
    </row>
    <row r="100" spans="3:115" ht="26.25" x14ac:dyDescent="0.4">
      <c r="C100" s="136"/>
      <c r="D100" s="136"/>
      <c r="E100" s="136"/>
      <c r="F100" s="136"/>
      <c r="G100" s="61"/>
      <c r="H100" s="134"/>
      <c r="I100" s="134"/>
      <c r="J100" s="134"/>
      <c r="K100" s="61"/>
      <c r="L100" s="61"/>
      <c r="M100" s="135"/>
      <c r="N100" s="134"/>
      <c r="O100" s="134"/>
      <c r="P100" s="134"/>
      <c r="Q100" s="134"/>
      <c r="R100" s="134"/>
      <c r="S100" s="134"/>
      <c r="T100" s="134"/>
      <c r="U100" s="134"/>
      <c r="V100" s="134"/>
      <c r="W100" s="134"/>
      <c r="X100" s="134"/>
      <c r="Y100" s="134"/>
      <c r="Z100" s="134"/>
      <c r="AA100" s="134"/>
      <c r="AB100" s="134"/>
      <c r="AC100" s="61"/>
      <c r="AD100" s="61"/>
      <c r="AE100" s="61"/>
      <c r="AF100" s="61"/>
      <c r="AG100" s="61"/>
      <c r="AH100" s="61"/>
      <c r="AI100" s="61"/>
      <c r="AJ100" s="61"/>
    </row>
    <row r="101" spans="3:115" ht="21.75" customHeight="1" x14ac:dyDescent="0.25">
      <c r="C101" s="61"/>
      <c r="D101" s="61"/>
      <c r="E101" s="137"/>
      <c r="F101" s="138"/>
      <c r="G101" s="61"/>
      <c r="H101" s="61"/>
      <c r="I101" s="61"/>
      <c r="J101" s="61"/>
      <c r="K101" s="61"/>
      <c r="L101" s="61"/>
      <c r="M101" s="61"/>
      <c r="N101" s="135"/>
      <c r="O101" s="135"/>
      <c r="P101" s="135"/>
      <c r="Q101" s="135"/>
      <c r="R101" s="135"/>
      <c r="S101" s="135"/>
      <c r="T101" s="135"/>
      <c r="U101" s="135"/>
      <c r="V101" s="135"/>
      <c r="W101" s="135"/>
      <c r="X101" s="135"/>
      <c r="Y101" s="135"/>
      <c r="Z101" s="135"/>
      <c r="AA101" s="135"/>
      <c r="AB101" s="135"/>
      <c r="AC101" s="61"/>
      <c r="AD101" s="61"/>
      <c r="AE101" s="61"/>
      <c r="AF101" s="61"/>
      <c r="AG101" s="61"/>
      <c r="AH101" s="61"/>
      <c r="AI101" s="61"/>
      <c r="AJ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row>
    <row r="102" spans="3:115" ht="36.75" customHeight="1" x14ac:dyDescent="0.25">
      <c r="C102" s="139"/>
      <c r="D102" s="139"/>
      <c r="E102" s="140"/>
      <c r="F102" s="61"/>
      <c r="G102" s="61"/>
      <c r="H102" s="61"/>
      <c r="I102" s="140"/>
      <c r="J102" s="61"/>
      <c r="K102" s="61"/>
      <c r="L102" s="61"/>
      <c r="M102" s="141"/>
      <c r="N102" s="135"/>
      <c r="O102" s="135"/>
      <c r="P102" s="135"/>
      <c r="Q102" s="135"/>
      <c r="R102" s="135"/>
      <c r="S102" s="135"/>
      <c r="T102" s="135"/>
      <c r="U102" s="135"/>
      <c r="V102" s="135"/>
      <c r="W102" s="135"/>
      <c r="X102" s="135"/>
      <c r="Y102" s="135"/>
      <c r="Z102" s="135"/>
      <c r="AA102" s="135"/>
      <c r="AB102" s="135"/>
      <c r="AC102" s="61"/>
      <c r="AD102" s="61"/>
      <c r="AE102" s="61"/>
      <c r="AF102" s="61"/>
      <c r="AG102" s="61"/>
      <c r="AH102" s="61"/>
      <c r="AI102" s="61"/>
      <c r="AJ102" s="61"/>
      <c r="BI102" s="362"/>
      <c r="BJ102" s="362"/>
      <c r="BK102" s="362"/>
      <c r="BL102" s="362"/>
      <c r="BM102" s="362"/>
      <c r="BN102" s="362"/>
      <c r="BO102" s="362"/>
      <c r="BP102" s="362"/>
      <c r="BQ102" s="362"/>
      <c r="BR102" s="362"/>
      <c r="BS102" s="362"/>
      <c r="BT102" s="362"/>
      <c r="BU102" s="362"/>
      <c r="BV102" s="362"/>
      <c r="BW102" s="362"/>
      <c r="BX102" s="61"/>
      <c r="BY102" s="61"/>
      <c r="BZ102" s="362"/>
      <c r="CA102" s="362"/>
      <c r="CB102" s="362"/>
      <c r="CC102" s="362"/>
      <c r="CD102" s="362"/>
      <c r="CE102" s="362"/>
      <c r="CF102" s="362"/>
      <c r="CG102" s="362"/>
      <c r="CH102" s="362"/>
      <c r="CI102" s="362"/>
      <c r="CJ102" s="362"/>
      <c r="CK102" s="362"/>
      <c r="CL102" s="362"/>
      <c r="CM102" s="362"/>
      <c r="CN102" s="362"/>
      <c r="CO102" s="61"/>
      <c r="CP102" s="61"/>
      <c r="CQ102" s="362"/>
      <c r="CR102" s="362"/>
      <c r="CS102" s="362"/>
      <c r="CT102" s="362"/>
      <c r="CU102" s="362"/>
      <c r="CV102" s="362"/>
      <c r="CW102" s="362"/>
      <c r="CX102" s="362"/>
      <c r="CY102" s="362"/>
      <c r="CZ102" s="362"/>
      <c r="DA102" s="362"/>
      <c r="DB102" s="362"/>
      <c r="DC102" s="362"/>
      <c r="DD102" s="362"/>
      <c r="DE102" s="362"/>
      <c r="DF102" s="61"/>
      <c r="DG102" s="61"/>
      <c r="DH102" s="61"/>
      <c r="DI102" s="61"/>
      <c r="DJ102" s="61"/>
      <c r="DK102" s="61"/>
    </row>
    <row r="103" spans="3:115" ht="15.75" customHeight="1" x14ac:dyDescent="0.25">
      <c r="C103" s="61"/>
      <c r="D103" s="61"/>
      <c r="E103" s="140"/>
      <c r="F103" s="61"/>
      <c r="G103" s="61"/>
      <c r="H103" s="61"/>
      <c r="I103" s="140"/>
      <c r="J103" s="61"/>
      <c r="K103" s="61"/>
      <c r="L103" s="61"/>
      <c r="M103" s="142"/>
      <c r="N103" s="61"/>
      <c r="O103" s="143"/>
      <c r="P103" s="144"/>
      <c r="Q103" s="144"/>
      <c r="R103" s="144"/>
      <c r="S103" s="144"/>
      <c r="T103" s="144"/>
      <c r="U103" s="144"/>
      <c r="V103" s="144"/>
      <c r="W103" s="61"/>
      <c r="X103" s="61"/>
      <c r="Y103" s="61"/>
      <c r="Z103" s="61"/>
      <c r="AA103" s="61"/>
      <c r="AB103" s="61"/>
      <c r="AC103" s="61"/>
      <c r="AD103" s="61"/>
      <c r="AE103" s="61"/>
      <c r="AF103" s="61"/>
      <c r="AG103" s="61"/>
      <c r="AH103" s="61"/>
      <c r="AI103" s="61"/>
      <c r="AJ103" s="61"/>
      <c r="BI103" s="61"/>
      <c r="BJ103" s="145"/>
      <c r="BK103" s="146"/>
      <c r="BL103" s="61"/>
      <c r="BM103" s="143"/>
      <c r="BN103" s="144"/>
      <c r="BO103" s="144"/>
      <c r="BP103" s="144"/>
      <c r="BQ103" s="144"/>
      <c r="BR103" s="144"/>
      <c r="BS103" s="144"/>
      <c r="BT103" s="144"/>
      <c r="BU103" s="61"/>
      <c r="BV103" s="61"/>
      <c r="BW103" s="61"/>
      <c r="BX103" s="61"/>
      <c r="BY103" s="61"/>
      <c r="BZ103" s="61"/>
      <c r="CA103" s="145"/>
      <c r="CB103" s="146"/>
      <c r="CC103" s="61"/>
      <c r="CD103" s="143"/>
      <c r="CE103" s="144"/>
      <c r="CF103" s="144"/>
      <c r="CG103" s="144"/>
      <c r="CH103" s="144"/>
      <c r="CI103" s="144"/>
      <c r="CJ103" s="144"/>
      <c r="CK103" s="144"/>
      <c r="CL103" s="61"/>
      <c r="CM103" s="61"/>
      <c r="CN103" s="61"/>
      <c r="CO103" s="61"/>
      <c r="CP103" s="61"/>
      <c r="CQ103" s="61"/>
      <c r="CR103" s="145"/>
      <c r="CS103" s="146"/>
      <c r="CT103" s="61"/>
      <c r="CU103" s="143"/>
      <c r="CV103" s="144"/>
      <c r="CW103" s="144"/>
      <c r="CX103" s="144"/>
      <c r="CY103" s="144"/>
      <c r="CZ103" s="144"/>
      <c r="DA103" s="144"/>
      <c r="DB103" s="144"/>
      <c r="DC103" s="61"/>
      <c r="DD103" s="61"/>
      <c r="DE103" s="61"/>
      <c r="DF103" s="61"/>
      <c r="DG103" s="61"/>
      <c r="DH103" s="61"/>
      <c r="DI103" s="61"/>
      <c r="DJ103" s="61"/>
      <c r="DK103" s="61"/>
    </row>
    <row r="104" spans="3:115" ht="15.75" x14ac:dyDescent="0.25">
      <c r="C104" s="61"/>
      <c r="D104" s="61"/>
      <c r="E104" s="147"/>
      <c r="F104" s="61"/>
      <c r="G104" s="61"/>
      <c r="H104" s="61"/>
      <c r="I104" s="148"/>
      <c r="J104" s="149"/>
      <c r="K104" s="61"/>
      <c r="L104" s="61"/>
      <c r="M104" s="61"/>
      <c r="N104" s="141"/>
      <c r="O104" s="141"/>
      <c r="P104" s="141"/>
      <c r="Q104" s="150"/>
      <c r="R104" s="150"/>
      <c r="S104" s="150"/>
      <c r="T104" s="150"/>
      <c r="U104" s="150"/>
      <c r="V104" s="150"/>
      <c r="W104" s="150"/>
      <c r="X104" s="150"/>
      <c r="Y104" s="150"/>
      <c r="Z104" s="151"/>
      <c r="AA104" s="151"/>
      <c r="AB104" s="151"/>
      <c r="AC104" s="61"/>
      <c r="AD104" s="61"/>
      <c r="AE104" s="61"/>
      <c r="AF104" s="61"/>
      <c r="AG104" s="61"/>
      <c r="AH104" s="61"/>
      <c r="AI104" s="61"/>
      <c r="AJ104" s="61"/>
      <c r="BI104" s="362"/>
      <c r="BJ104" s="362"/>
      <c r="BK104" s="362"/>
      <c r="BL104" s="362"/>
      <c r="BM104" s="362"/>
      <c r="BN104" s="362"/>
      <c r="BO104" s="362"/>
      <c r="BP104" s="362"/>
      <c r="BQ104" s="362"/>
      <c r="BR104" s="362"/>
      <c r="BS104" s="362"/>
      <c r="BT104" s="362"/>
      <c r="BU104" s="362"/>
      <c r="BV104" s="362"/>
      <c r="BW104" s="137"/>
      <c r="BX104" s="61"/>
      <c r="BY104" s="61"/>
      <c r="BZ104" s="362"/>
      <c r="CA104" s="362"/>
      <c r="CB104" s="362"/>
      <c r="CC104" s="362"/>
      <c r="CD104" s="362"/>
      <c r="CE104" s="362"/>
      <c r="CF104" s="362"/>
      <c r="CG104" s="362"/>
      <c r="CH104" s="362"/>
      <c r="CI104" s="362"/>
      <c r="CJ104" s="362"/>
      <c r="CK104" s="362"/>
      <c r="CL104" s="362"/>
      <c r="CM104" s="362"/>
      <c r="CN104" s="137"/>
      <c r="CO104" s="61"/>
      <c r="CP104" s="61"/>
      <c r="CQ104" s="362"/>
      <c r="CR104" s="362"/>
      <c r="CS104" s="362"/>
      <c r="CT104" s="362"/>
      <c r="CU104" s="362"/>
      <c r="CV104" s="362"/>
      <c r="CW104" s="362"/>
      <c r="CX104" s="362"/>
      <c r="CY104" s="362"/>
      <c r="CZ104" s="362"/>
      <c r="DA104" s="362"/>
      <c r="DB104" s="362"/>
      <c r="DC104" s="362"/>
      <c r="DD104" s="362"/>
      <c r="DE104" s="137"/>
      <c r="DF104" s="61"/>
      <c r="DG104" s="61"/>
      <c r="DH104" s="61"/>
      <c r="DI104" s="61"/>
      <c r="DJ104" s="61"/>
      <c r="DK104" s="61"/>
    </row>
    <row r="105" spans="3:115" ht="36.75" customHeight="1" x14ac:dyDescent="0.25">
      <c r="C105" s="61"/>
      <c r="D105" s="61"/>
      <c r="E105" s="152"/>
      <c r="F105" s="61"/>
      <c r="G105" s="61"/>
      <c r="H105" s="153"/>
      <c r="I105" s="154"/>
      <c r="J105" s="61"/>
      <c r="K105" s="155"/>
      <c r="L105" s="155"/>
      <c r="M105" s="61"/>
      <c r="N105" s="142"/>
      <c r="O105" s="142"/>
      <c r="P105" s="142"/>
      <c r="Q105" s="142"/>
      <c r="R105" s="142"/>
      <c r="S105" s="142"/>
      <c r="T105" s="142"/>
      <c r="U105" s="142"/>
      <c r="V105" s="142"/>
      <c r="W105" s="142"/>
      <c r="X105" s="142"/>
      <c r="Y105" s="142"/>
      <c r="Z105" s="156"/>
      <c r="AA105" s="156"/>
      <c r="AB105" s="156"/>
      <c r="AC105" s="61"/>
      <c r="AD105" s="61"/>
      <c r="AE105" s="61"/>
      <c r="AF105" s="61"/>
      <c r="AG105" s="61"/>
      <c r="AH105" s="61"/>
      <c r="AI105" s="61"/>
      <c r="AJ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61"/>
      <c r="DJ105" s="61"/>
      <c r="DK105" s="61"/>
    </row>
    <row r="106" spans="3:115" ht="15.75" x14ac:dyDescent="0.25">
      <c r="C106" s="61"/>
      <c r="D106" s="61"/>
      <c r="E106" s="140"/>
      <c r="F106" s="61"/>
      <c r="G106" s="61"/>
      <c r="H106" s="61"/>
      <c r="I106" s="154"/>
      <c r="J106" s="61"/>
      <c r="K106" s="61"/>
      <c r="L106" s="61"/>
      <c r="M106" s="61"/>
      <c r="N106" s="140"/>
      <c r="O106" s="140"/>
      <c r="P106" s="140"/>
      <c r="Q106" s="140"/>
      <c r="R106" s="140"/>
      <c r="S106" s="140"/>
      <c r="T106" s="140"/>
      <c r="U106" s="140"/>
      <c r="V106" s="140"/>
      <c r="W106" s="140"/>
      <c r="X106" s="140"/>
      <c r="Y106" s="140"/>
      <c r="Z106" s="157"/>
      <c r="AA106" s="157"/>
      <c r="AB106" s="157"/>
      <c r="AC106" s="158"/>
      <c r="AD106" s="61"/>
      <c r="AE106" s="61"/>
      <c r="AF106" s="61"/>
      <c r="AG106" s="61"/>
      <c r="AH106" s="61"/>
      <c r="AI106" s="61"/>
      <c r="AJ106" s="159"/>
      <c r="AK106" s="160"/>
      <c r="AL106" s="160"/>
      <c r="AM106" s="160"/>
      <c r="BI106" s="61"/>
      <c r="BJ106" s="140"/>
      <c r="BK106" s="140"/>
      <c r="BL106" s="140"/>
      <c r="BM106" s="140"/>
      <c r="BN106" s="140"/>
      <c r="BO106" s="158"/>
      <c r="BP106" s="140"/>
      <c r="BQ106" s="140"/>
      <c r="BR106" s="155"/>
      <c r="BS106" s="140"/>
      <c r="BT106" s="140"/>
      <c r="BU106" s="161"/>
      <c r="BV106" s="140"/>
      <c r="BW106" s="140"/>
      <c r="BX106" s="61"/>
      <c r="BY106" s="61"/>
      <c r="BZ106" s="61"/>
      <c r="CA106" s="140"/>
      <c r="CB106" s="140"/>
      <c r="CC106" s="140"/>
      <c r="CD106" s="140"/>
      <c r="CE106" s="140"/>
      <c r="CF106" s="158"/>
      <c r="CG106" s="140"/>
      <c r="CH106" s="140"/>
      <c r="CI106" s="155"/>
      <c r="CJ106" s="140"/>
      <c r="CK106" s="140"/>
      <c r="CL106" s="161"/>
      <c r="CM106" s="140"/>
      <c r="CN106" s="140"/>
      <c r="CO106" s="61"/>
      <c r="CP106" s="61"/>
      <c r="CQ106" s="61"/>
      <c r="CR106" s="140"/>
      <c r="CS106" s="140"/>
      <c r="CT106" s="140"/>
      <c r="CU106" s="140"/>
      <c r="CV106" s="140"/>
      <c r="CW106" s="158"/>
      <c r="CX106" s="140"/>
      <c r="CY106" s="140"/>
      <c r="CZ106" s="155"/>
      <c r="DA106" s="140"/>
      <c r="DB106" s="140"/>
      <c r="DC106" s="161"/>
      <c r="DD106" s="140"/>
      <c r="DE106" s="140"/>
      <c r="DF106" s="61"/>
      <c r="DG106" s="61"/>
      <c r="DH106" s="61"/>
      <c r="DI106" s="61"/>
      <c r="DJ106" s="61"/>
      <c r="DK106" s="61"/>
    </row>
    <row r="107" spans="3:115" ht="15.75" customHeight="1" x14ac:dyDescent="0.25">
      <c r="C107" s="139"/>
      <c r="D107" s="139"/>
      <c r="E107" s="162"/>
      <c r="F107" s="61"/>
      <c r="G107" s="61"/>
      <c r="H107" s="61"/>
      <c r="I107" s="140"/>
      <c r="J107" s="139"/>
      <c r="K107" s="61"/>
      <c r="L107" s="61"/>
      <c r="M107" s="61"/>
      <c r="N107" s="140"/>
      <c r="O107" s="140"/>
      <c r="P107" s="140"/>
      <c r="Q107" s="140"/>
      <c r="R107" s="140"/>
      <c r="S107" s="140"/>
      <c r="T107" s="140"/>
      <c r="U107" s="140"/>
      <c r="V107" s="140"/>
      <c r="W107" s="140"/>
      <c r="X107" s="140"/>
      <c r="Y107" s="140"/>
      <c r="Z107" s="157"/>
      <c r="AA107" s="157"/>
      <c r="AB107" s="157"/>
      <c r="AC107" s="158"/>
      <c r="AD107" s="61"/>
      <c r="AE107" s="152"/>
      <c r="AF107" s="152"/>
      <c r="AG107" s="61"/>
      <c r="AH107" s="61"/>
      <c r="AI107" s="163"/>
      <c r="AJ107" s="61"/>
      <c r="BI107" s="61"/>
      <c r="BJ107" s="140"/>
      <c r="BK107" s="140"/>
      <c r="BL107" s="140"/>
      <c r="BM107" s="140"/>
      <c r="BN107" s="140"/>
      <c r="BO107" s="158"/>
      <c r="BP107" s="140"/>
      <c r="BQ107" s="140"/>
      <c r="BR107" s="155"/>
      <c r="BS107" s="140"/>
      <c r="BT107" s="140"/>
      <c r="BU107" s="161"/>
      <c r="BV107" s="140"/>
      <c r="BW107" s="140"/>
      <c r="BX107" s="61"/>
      <c r="BY107" s="61"/>
      <c r="BZ107" s="61"/>
      <c r="CA107" s="140"/>
      <c r="CB107" s="140"/>
      <c r="CC107" s="140"/>
      <c r="CD107" s="140"/>
      <c r="CE107" s="140"/>
      <c r="CF107" s="158"/>
      <c r="CG107" s="140"/>
      <c r="CH107" s="140"/>
      <c r="CI107" s="155"/>
      <c r="CJ107" s="140"/>
      <c r="CK107" s="140"/>
      <c r="CL107" s="161"/>
      <c r="CM107" s="140"/>
      <c r="CN107" s="140"/>
      <c r="CO107" s="61"/>
      <c r="CP107" s="61"/>
      <c r="CQ107" s="61"/>
      <c r="CR107" s="140"/>
      <c r="CS107" s="140"/>
      <c r="CT107" s="140"/>
      <c r="CU107" s="140"/>
      <c r="CV107" s="140"/>
      <c r="CW107" s="158"/>
      <c r="CX107" s="140"/>
      <c r="CY107" s="140"/>
      <c r="CZ107" s="155"/>
      <c r="DA107" s="140"/>
      <c r="DB107" s="140"/>
      <c r="DC107" s="161"/>
      <c r="DD107" s="140"/>
      <c r="DE107" s="140"/>
      <c r="DF107" s="61"/>
      <c r="DG107" s="61"/>
      <c r="DH107" s="61"/>
      <c r="DI107" s="61"/>
      <c r="DJ107" s="61"/>
      <c r="DK107" s="61"/>
    </row>
    <row r="108" spans="3:115" ht="15.75" x14ac:dyDescent="0.25">
      <c r="C108" s="61"/>
      <c r="D108" s="61"/>
      <c r="E108" s="61"/>
      <c r="F108" s="61"/>
      <c r="G108" s="61"/>
      <c r="H108" s="61"/>
      <c r="I108" s="140"/>
      <c r="J108" s="139"/>
      <c r="K108" s="61"/>
      <c r="L108" s="61"/>
      <c r="M108" s="61"/>
      <c r="N108" s="140"/>
      <c r="O108" s="140"/>
      <c r="P108" s="140"/>
      <c r="Q108" s="140"/>
      <c r="R108" s="140"/>
      <c r="S108" s="140"/>
      <c r="T108" s="140"/>
      <c r="U108" s="140"/>
      <c r="V108" s="140"/>
      <c r="W108" s="140"/>
      <c r="X108" s="140"/>
      <c r="Y108" s="140"/>
      <c r="Z108" s="157"/>
      <c r="AA108" s="157"/>
      <c r="AB108" s="157"/>
      <c r="AC108" s="158"/>
      <c r="AD108" s="61"/>
      <c r="AE108" s="152"/>
      <c r="AF108" s="152"/>
      <c r="AG108" s="61"/>
      <c r="AH108" s="61"/>
      <c r="AI108" s="163"/>
      <c r="AJ108" s="61"/>
      <c r="BI108" s="61"/>
      <c r="BJ108" s="140"/>
      <c r="BK108" s="140"/>
      <c r="BL108" s="140"/>
      <c r="BM108" s="140"/>
      <c r="BN108" s="140"/>
      <c r="BO108" s="158"/>
      <c r="BP108" s="140"/>
      <c r="BQ108" s="140"/>
      <c r="BR108" s="155"/>
      <c r="BS108" s="140"/>
      <c r="BT108" s="140"/>
      <c r="BU108" s="161"/>
      <c r="BV108" s="140"/>
      <c r="BW108" s="140"/>
      <c r="BX108" s="61"/>
      <c r="BY108" s="61"/>
      <c r="BZ108" s="61"/>
      <c r="CA108" s="140"/>
      <c r="CB108" s="140"/>
      <c r="CC108" s="140"/>
      <c r="CD108" s="140"/>
      <c r="CE108" s="140"/>
      <c r="CF108" s="158"/>
      <c r="CG108" s="140"/>
      <c r="CH108" s="140"/>
      <c r="CI108" s="155"/>
      <c r="CJ108" s="140"/>
      <c r="CK108" s="140"/>
      <c r="CL108" s="161"/>
      <c r="CM108" s="140"/>
      <c r="CN108" s="140"/>
      <c r="CO108" s="61"/>
      <c r="CP108" s="61"/>
      <c r="CQ108" s="61"/>
      <c r="CR108" s="140"/>
      <c r="CS108" s="140"/>
      <c r="CT108" s="140"/>
      <c r="CU108" s="140"/>
      <c r="CV108" s="140"/>
      <c r="CW108" s="158"/>
      <c r="CX108" s="140"/>
      <c r="CY108" s="140"/>
      <c r="CZ108" s="155"/>
      <c r="DA108" s="140"/>
      <c r="DB108" s="140"/>
      <c r="DC108" s="161"/>
      <c r="DD108" s="140"/>
      <c r="DE108" s="140"/>
      <c r="DF108" s="61"/>
      <c r="DG108" s="61"/>
      <c r="DH108" s="61"/>
      <c r="DI108" s="61"/>
      <c r="DJ108" s="61"/>
      <c r="DK108" s="61"/>
    </row>
    <row r="109" spans="3:115" ht="15.75" x14ac:dyDescent="0.25">
      <c r="C109" s="61"/>
      <c r="D109" s="61"/>
      <c r="E109" s="61"/>
      <c r="F109" s="61"/>
      <c r="G109" s="61"/>
      <c r="H109" s="61"/>
      <c r="I109" s="140"/>
      <c r="J109" s="139"/>
      <c r="K109" s="61"/>
      <c r="L109" s="61"/>
      <c r="M109" s="61"/>
      <c r="N109" s="140"/>
      <c r="O109" s="140"/>
      <c r="P109" s="140"/>
      <c r="Q109" s="140"/>
      <c r="R109" s="140"/>
      <c r="S109" s="140"/>
      <c r="T109" s="140"/>
      <c r="U109" s="140"/>
      <c r="V109" s="140"/>
      <c r="W109" s="140"/>
      <c r="X109" s="140"/>
      <c r="Y109" s="140"/>
      <c r="Z109" s="157"/>
      <c r="AA109" s="157"/>
      <c r="AB109" s="157"/>
      <c r="AC109" s="158"/>
      <c r="AD109" s="61"/>
      <c r="AE109" s="152"/>
      <c r="AF109" s="152"/>
      <c r="AG109" s="61"/>
      <c r="AH109" s="61"/>
      <c r="AI109" s="164"/>
      <c r="AJ109" s="61"/>
      <c r="BI109" s="61"/>
      <c r="BJ109" s="140"/>
      <c r="BK109" s="140"/>
      <c r="BL109" s="140"/>
      <c r="BM109" s="140"/>
      <c r="BN109" s="140"/>
      <c r="BO109" s="158"/>
      <c r="BP109" s="140"/>
      <c r="BQ109" s="140"/>
      <c r="BR109" s="155"/>
      <c r="BS109" s="140"/>
      <c r="BT109" s="140"/>
      <c r="BU109" s="161"/>
      <c r="BV109" s="140"/>
      <c r="BW109" s="140"/>
      <c r="BX109" s="61"/>
      <c r="BY109" s="61"/>
      <c r="BZ109" s="61"/>
      <c r="CA109" s="140"/>
      <c r="CB109" s="140"/>
      <c r="CC109" s="140"/>
      <c r="CD109" s="140"/>
      <c r="CE109" s="140"/>
      <c r="CF109" s="158"/>
      <c r="CG109" s="140"/>
      <c r="CH109" s="140"/>
      <c r="CI109" s="155"/>
      <c r="CJ109" s="140"/>
      <c r="CK109" s="140"/>
      <c r="CL109" s="161"/>
      <c r="CM109" s="140"/>
      <c r="CN109" s="140"/>
      <c r="CO109" s="61"/>
      <c r="CP109" s="61"/>
      <c r="CQ109" s="61"/>
      <c r="CR109" s="140"/>
      <c r="CS109" s="140"/>
      <c r="CT109" s="140"/>
      <c r="CU109" s="140"/>
      <c r="CV109" s="140"/>
      <c r="CW109" s="158"/>
      <c r="CX109" s="140"/>
      <c r="CY109" s="140"/>
      <c r="CZ109" s="155"/>
      <c r="DA109" s="140"/>
      <c r="DB109" s="140"/>
      <c r="DC109" s="161"/>
      <c r="DD109" s="140"/>
      <c r="DE109" s="140"/>
      <c r="DF109" s="61"/>
      <c r="DG109" s="61"/>
      <c r="DH109" s="61"/>
      <c r="DI109" s="61"/>
      <c r="DJ109" s="61"/>
      <c r="DK109" s="61"/>
    </row>
    <row r="110" spans="3:115" ht="15.75" customHeight="1" x14ac:dyDescent="0.25">
      <c r="C110" s="61"/>
      <c r="D110" s="61"/>
      <c r="E110" s="61"/>
      <c r="F110" s="61"/>
      <c r="G110" s="61"/>
      <c r="H110" s="61"/>
      <c r="I110" s="140"/>
      <c r="J110" s="139"/>
      <c r="K110" s="61"/>
      <c r="L110" s="61"/>
      <c r="M110" s="61"/>
      <c r="N110" s="140"/>
      <c r="O110" s="140"/>
      <c r="P110" s="140"/>
      <c r="Q110" s="140"/>
      <c r="R110" s="140"/>
      <c r="S110" s="140"/>
      <c r="T110" s="140"/>
      <c r="U110" s="140"/>
      <c r="V110" s="140"/>
      <c r="W110" s="140"/>
      <c r="X110" s="140"/>
      <c r="Y110" s="140"/>
      <c r="Z110" s="157"/>
      <c r="AA110" s="157"/>
      <c r="AB110" s="157"/>
      <c r="AC110" s="158"/>
      <c r="AD110" s="61"/>
      <c r="AE110" s="152"/>
      <c r="AF110" s="152"/>
      <c r="AG110" s="61"/>
      <c r="AH110" s="61"/>
      <c r="AI110" s="61"/>
      <c r="AJ110" s="61"/>
      <c r="BI110" s="61"/>
      <c r="BJ110" s="140"/>
      <c r="BK110" s="140"/>
      <c r="BL110" s="140"/>
      <c r="BM110" s="140"/>
      <c r="BN110" s="140"/>
      <c r="BO110" s="158"/>
      <c r="BP110" s="140"/>
      <c r="BQ110" s="140"/>
      <c r="BR110" s="155"/>
      <c r="BS110" s="140"/>
      <c r="BT110" s="140"/>
      <c r="BU110" s="161"/>
      <c r="BV110" s="140"/>
      <c r="BW110" s="140"/>
      <c r="BX110" s="61"/>
      <c r="BY110" s="61"/>
      <c r="BZ110" s="61"/>
      <c r="CA110" s="140"/>
      <c r="CB110" s="140"/>
      <c r="CC110" s="140"/>
      <c r="CD110" s="140"/>
      <c r="CE110" s="140"/>
      <c r="CF110" s="158"/>
      <c r="CG110" s="140"/>
      <c r="CH110" s="140"/>
      <c r="CI110" s="155"/>
      <c r="CJ110" s="140"/>
      <c r="CK110" s="140"/>
      <c r="CL110" s="161"/>
      <c r="CM110" s="140"/>
      <c r="CN110" s="140"/>
      <c r="CO110" s="61"/>
      <c r="CP110" s="61"/>
      <c r="CQ110" s="61"/>
      <c r="CR110" s="140"/>
      <c r="CS110" s="140"/>
      <c r="CT110" s="140"/>
      <c r="CU110" s="140"/>
      <c r="CV110" s="140"/>
      <c r="CW110" s="158"/>
      <c r="CX110" s="140"/>
      <c r="CY110" s="140"/>
      <c r="CZ110" s="155"/>
      <c r="DA110" s="140"/>
      <c r="DB110" s="140"/>
      <c r="DC110" s="161"/>
      <c r="DD110" s="140"/>
      <c r="DE110" s="140"/>
      <c r="DF110" s="61"/>
      <c r="DG110" s="61"/>
      <c r="DH110" s="61"/>
      <c r="DI110" s="61"/>
      <c r="DJ110" s="61"/>
      <c r="DK110" s="61"/>
    </row>
    <row r="111" spans="3:115" ht="15.75" x14ac:dyDescent="0.25">
      <c r="C111" s="61"/>
      <c r="D111" s="61"/>
      <c r="E111" s="61"/>
      <c r="F111" s="61"/>
      <c r="G111" s="61"/>
      <c r="H111" s="61"/>
      <c r="I111" s="140"/>
      <c r="J111" s="139"/>
      <c r="K111" s="61"/>
      <c r="L111" s="61"/>
      <c r="M111" s="61"/>
      <c r="N111" s="140"/>
      <c r="O111" s="140"/>
      <c r="P111" s="140"/>
      <c r="Q111" s="140"/>
      <c r="R111" s="140"/>
      <c r="S111" s="140"/>
      <c r="T111" s="140"/>
      <c r="U111" s="140"/>
      <c r="V111" s="140"/>
      <c r="W111" s="140"/>
      <c r="X111" s="140"/>
      <c r="Y111" s="140"/>
      <c r="Z111" s="157"/>
      <c r="AA111" s="157"/>
      <c r="AB111" s="157"/>
      <c r="AC111" s="158"/>
      <c r="AD111" s="61"/>
      <c r="AE111" s="152"/>
      <c r="AF111" s="152"/>
      <c r="AG111" s="61"/>
      <c r="AH111" s="61"/>
      <c r="AI111" s="61"/>
      <c r="AJ111" s="61"/>
      <c r="BI111" s="61"/>
      <c r="BJ111" s="140"/>
      <c r="BK111" s="140"/>
      <c r="BL111" s="140"/>
      <c r="BM111" s="140"/>
      <c r="BN111" s="140"/>
      <c r="BO111" s="158"/>
      <c r="BP111" s="140"/>
      <c r="BQ111" s="140"/>
      <c r="BR111" s="155"/>
      <c r="BS111" s="140"/>
      <c r="BT111" s="140"/>
      <c r="BU111" s="161"/>
      <c r="BV111" s="140"/>
      <c r="BW111" s="140"/>
      <c r="BX111" s="61"/>
      <c r="BY111" s="61"/>
      <c r="BZ111" s="61"/>
      <c r="CA111" s="140"/>
      <c r="CB111" s="140"/>
      <c r="CC111" s="140"/>
      <c r="CD111" s="140"/>
      <c r="CE111" s="140"/>
      <c r="CF111" s="158"/>
      <c r="CG111" s="140"/>
      <c r="CH111" s="140"/>
      <c r="CI111" s="155"/>
      <c r="CJ111" s="140"/>
      <c r="CK111" s="140"/>
      <c r="CL111" s="161"/>
      <c r="CM111" s="140"/>
      <c r="CN111" s="140"/>
      <c r="CO111" s="61"/>
      <c r="CP111" s="61"/>
      <c r="CQ111" s="61"/>
      <c r="CR111" s="140"/>
      <c r="CS111" s="140"/>
      <c r="CT111" s="140"/>
      <c r="CU111" s="140"/>
      <c r="CV111" s="140"/>
      <c r="CW111" s="158"/>
      <c r="CX111" s="140"/>
      <c r="CY111" s="140"/>
      <c r="CZ111" s="155"/>
      <c r="DA111" s="140"/>
      <c r="DB111" s="140"/>
      <c r="DC111" s="161"/>
      <c r="DD111" s="140"/>
      <c r="DE111" s="140"/>
      <c r="DF111" s="61"/>
      <c r="DG111" s="61"/>
      <c r="DH111" s="61"/>
      <c r="DI111" s="61"/>
      <c r="DJ111" s="61"/>
      <c r="DK111" s="61"/>
    </row>
    <row r="112" spans="3:115" ht="15.75" x14ac:dyDescent="0.25">
      <c r="C112" s="61"/>
      <c r="D112" s="61"/>
      <c r="E112" s="61"/>
      <c r="F112" s="61"/>
      <c r="G112" s="61"/>
      <c r="H112" s="61"/>
      <c r="I112" s="140"/>
      <c r="J112" s="139"/>
      <c r="K112" s="61"/>
      <c r="L112" s="61"/>
      <c r="M112" s="61"/>
      <c r="N112" s="140"/>
      <c r="O112" s="140"/>
      <c r="P112" s="140"/>
      <c r="Q112" s="140"/>
      <c r="R112" s="140"/>
      <c r="S112" s="140"/>
      <c r="T112" s="140"/>
      <c r="U112" s="140"/>
      <c r="V112" s="140"/>
      <c r="W112" s="140"/>
      <c r="X112" s="140"/>
      <c r="Y112" s="140"/>
      <c r="Z112" s="157"/>
      <c r="AA112" s="157"/>
      <c r="AB112" s="157"/>
      <c r="AC112" s="158"/>
      <c r="AD112" s="61"/>
      <c r="AE112" s="152"/>
      <c r="AF112" s="152"/>
      <c r="AG112" s="61"/>
      <c r="AH112" s="61"/>
      <c r="AI112" s="61"/>
      <c r="AJ112" s="61"/>
      <c r="BI112" s="61"/>
      <c r="BJ112" s="140"/>
      <c r="BK112" s="140"/>
      <c r="BL112" s="140"/>
      <c r="BM112" s="140"/>
      <c r="BN112" s="140"/>
      <c r="BO112" s="158"/>
      <c r="BP112" s="140"/>
      <c r="BQ112" s="140"/>
      <c r="BR112" s="155"/>
      <c r="BS112" s="140"/>
      <c r="BT112" s="140"/>
      <c r="BU112" s="161"/>
      <c r="BV112" s="140"/>
      <c r="BW112" s="140"/>
      <c r="BX112" s="61"/>
      <c r="BY112" s="61"/>
      <c r="BZ112" s="61"/>
      <c r="CA112" s="140"/>
      <c r="CB112" s="140"/>
      <c r="CC112" s="140"/>
      <c r="CD112" s="140"/>
      <c r="CE112" s="140"/>
      <c r="CF112" s="158"/>
      <c r="CG112" s="140"/>
      <c r="CH112" s="140"/>
      <c r="CI112" s="155"/>
      <c r="CJ112" s="140"/>
      <c r="CK112" s="140"/>
      <c r="CL112" s="161"/>
      <c r="CM112" s="140"/>
      <c r="CN112" s="140"/>
      <c r="CO112" s="61"/>
      <c r="CP112" s="61"/>
      <c r="CQ112" s="61"/>
      <c r="CR112" s="140"/>
      <c r="CS112" s="140"/>
      <c r="CT112" s="140"/>
      <c r="CU112" s="140"/>
      <c r="CV112" s="140"/>
      <c r="CW112" s="158"/>
      <c r="CX112" s="140"/>
      <c r="CY112" s="140"/>
      <c r="CZ112" s="155"/>
      <c r="DA112" s="140"/>
      <c r="DB112" s="140"/>
      <c r="DC112" s="161"/>
      <c r="DD112" s="140"/>
      <c r="DE112" s="140"/>
      <c r="DF112" s="61"/>
      <c r="DG112" s="61"/>
      <c r="DH112" s="61"/>
      <c r="DI112" s="61"/>
      <c r="DJ112" s="61"/>
      <c r="DK112" s="61"/>
    </row>
    <row r="113" spans="3:115" ht="15.75" x14ac:dyDescent="0.25">
      <c r="C113" s="61"/>
      <c r="D113" s="61"/>
      <c r="E113" s="61"/>
      <c r="F113" s="61"/>
      <c r="G113" s="61"/>
      <c r="H113" s="61"/>
      <c r="I113" s="140"/>
      <c r="J113" s="139"/>
      <c r="K113" s="61"/>
      <c r="L113" s="61"/>
      <c r="M113" s="61"/>
      <c r="N113" s="140"/>
      <c r="O113" s="140"/>
      <c r="P113" s="140"/>
      <c r="Q113" s="140"/>
      <c r="R113" s="140"/>
      <c r="S113" s="140"/>
      <c r="T113" s="140"/>
      <c r="U113" s="140"/>
      <c r="V113" s="140"/>
      <c r="W113" s="140"/>
      <c r="X113" s="140"/>
      <c r="Y113" s="140"/>
      <c r="Z113" s="157"/>
      <c r="AA113" s="157"/>
      <c r="AB113" s="157"/>
      <c r="AC113" s="158"/>
      <c r="AD113" s="61"/>
      <c r="AE113" s="152"/>
      <c r="AF113" s="152"/>
      <c r="AG113" s="61"/>
      <c r="AH113" s="61"/>
      <c r="AI113" s="61"/>
      <c r="AJ113" s="61"/>
      <c r="BI113" s="61"/>
      <c r="BJ113" s="140"/>
      <c r="BK113" s="140"/>
      <c r="BL113" s="140"/>
      <c r="BM113" s="140"/>
      <c r="BN113" s="140"/>
      <c r="BO113" s="158"/>
      <c r="BP113" s="140"/>
      <c r="BQ113" s="140"/>
      <c r="BR113" s="155"/>
      <c r="BS113" s="140"/>
      <c r="BT113" s="140"/>
      <c r="BU113" s="161"/>
      <c r="BV113" s="140"/>
      <c r="BW113" s="140"/>
      <c r="BX113" s="61"/>
      <c r="BY113" s="61"/>
      <c r="BZ113" s="61"/>
      <c r="CA113" s="140"/>
      <c r="CB113" s="140"/>
      <c r="CC113" s="140"/>
      <c r="CD113" s="140"/>
      <c r="CE113" s="140"/>
      <c r="CF113" s="158"/>
      <c r="CG113" s="140"/>
      <c r="CH113" s="140"/>
      <c r="CI113" s="155"/>
      <c r="CJ113" s="140"/>
      <c r="CK113" s="140"/>
      <c r="CL113" s="161"/>
      <c r="CM113" s="140"/>
      <c r="CN113" s="140"/>
      <c r="CO113" s="61"/>
      <c r="CP113" s="61"/>
      <c r="CQ113" s="61"/>
      <c r="CR113" s="140"/>
      <c r="CS113" s="140"/>
      <c r="CT113" s="140"/>
      <c r="CU113" s="140"/>
      <c r="CV113" s="140"/>
      <c r="CW113" s="158"/>
      <c r="CX113" s="140"/>
      <c r="CY113" s="140"/>
      <c r="CZ113" s="155"/>
      <c r="DA113" s="140"/>
      <c r="DB113" s="140"/>
      <c r="DC113" s="161"/>
      <c r="DD113" s="140"/>
      <c r="DE113" s="140"/>
      <c r="DF113" s="61"/>
      <c r="DG113" s="61"/>
      <c r="DH113" s="61"/>
      <c r="DI113" s="61"/>
      <c r="DJ113" s="61"/>
      <c r="DK113" s="61"/>
    </row>
    <row r="114" spans="3:115" ht="15.75" x14ac:dyDescent="0.25">
      <c r="C114" s="61"/>
      <c r="D114" s="61"/>
      <c r="E114" s="61"/>
      <c r="F114" s="61"/>
      <c r="G114" s="61"/>
      <c r="H114" s="61"/>
      <c r="I114" s="61"/>
      <c r="J114" s="61"/>
      <c r="K114" s="61"/>
      <c r="L114" s="61"/>
      <c r="M114" s="61"/>
      <c r="N114" s="140"/>
      <c r="O114" s="140"/>
      <c r="P114" s="140"/>
      <c r="Q114" s="140"/>
      <c r="R114" s="140"/>
      <c r="S114" s="140"/>
      <c r="T114" s="140"/>
      <c r="U114" s="140"/>
      <c r="V114" s="140"/>
      <c r="W114" s="140"/>
      <c r="X114" s="140"/>
      <c r="Y114" s="140"/>
      <c r="Z114" s="157"/>
      <c r="AA114" s="157"/>
      <c r="AB114" s="157"/>
      <c r="AC114" s="158"/>
      <c r="AD114" s="61"/>
      <c r="AE114" s="152"/>
      <c r="AF114" s="152"/>
      <c r="AG114" s="61"/>
      <c r="AH114" s="61"/>
      <c r="AI114" s="61"/>
      <c r="AJ114" s="61"/>
      <c r="BI114" s="61"/>
      <c r="BJ114" s="140"/>
      <c r="BK114" s="140"/>
      <c r="BL114" s="140"/>
      <c r="BM114" s="140"/>
      <c r="BN114" s="140"/>
      <c r="BO114" s="158"/>
      <c r="BP114" s="140"/>
      <c r="BQ114" s="140"/>
      <c r="BR114" s="155"/>
      <c r="BS114" s="140"/>
      <c r="BT114" s="140"/>
      <c r="BU114" s="161"/>
      <c r="BV114" s="140"/>
      <c r="BW114" s="140"/>
      <c r="BX114" s="61"/>
      <c r="BY114" s="61"/>
      <c r="BZ114" s="61"/>
      <c r="CA114" s="140"/>
      <c r="CB114" s="140"/>
      <c r="CC114" s="140"/>
      <c r="CD114" s="140"/>
      <c r="CE114" s="140"/>
      <c r="CF114" s="158"/>
      <c r="CG114" s="140"/>
      <c r="CH114" s="140"/>
      <c r="CI114" s="155"/>
      <c r="CJ114" s="140"/>
      <c r="CK114" s="140"/>
      <c r="CL114" s="161"/>
      <c r="CM114" s="140"/>
      <c r="CN114" s="140"/>
      <c r="CO114" s="61"/>
      <c r="CP114" s="61"/>
      <c r="CQ114" s="61"/>
      <c r="CR114" s="140"/>
      <c r="CS114" s="140"/>
      <c r="CT114" s="140"/>
      <c r="CU114" s="140"/>
      <c r="CV114" s="140"/>
      <c r="CW114" s="158"/>
      <c r="CX114" s="140"/>
      <c r="CY114" s="140"/>
      <c r="CZ114" s="155"/>
      <c r="DA114" s="140"/>
      <c r="DB114" s="140"/>
      <c r="DC114" s="161"/>
      <c r="DD114" s="140"/>
      <c r="DE114" s="140"/>
      <c r="DF114" s="61"/>
      <c r="DG114" s="61"/>
      <c r="DH114" s="61"/>
      <c r="DI114" s="61"/>
      <c r="DJ114" s="61"/>
      <c r="DK114" s="61"/>
    </row>
    <row r="115" spans="3:115" ht="15.75" x14ac:dyDescent="0.25">
      <c r="C115" s="61"/>
      <c r="D115" s="61"/>
      <c r="E115" s="61"/>
      <c r="F115" s="61"/>
      <c r="G115" s="61"/>
      <c r="H115" s="61"/>
      <c r="I115" s="61"/>
      <c r="J115" s="61"/>
      <c r="K115" s="61"/>
      <c r="L115" s="61"/>
      <c r="M115" s="61"/>
      <c r="N115" s="140"/>
      <c r="O115" s="140"/>
      <c r="P115" s="140"/>
      <c r="Q115" s="140"/>
      <c r="R115" s="140"/>
      <c r="S115" s="140"/>
      <c r="T115" s="140"/>
      <c r="U115" s="140"/>
      <c r="V115" s="140"/>
      <c r="W115" s="140"/>
      <c r="X115" s="140"/>
      <c r="Y115" s="140"/>
      <c r="Z115" s="157"/>
      <c r="AA115" s="157"/>
      <c r="AB115" s="157"/>
      <c r="AC115" s="158"/>
      <c r="AD115" s="61"/>
      <c r="AE115" s="152"/>
      <c r="AF115" s="152"/>
      <c r="AG115" s="61"/>
      <c r="AH115" s="61"/>
      <c r="AI115" s="61"/>
      <c r="AJ115" s="61"/>
      <c r="BI115" s="61"/>
      <c r="BJ115" s="140"/>
      <c r="BK115" s="140"/>
      <c r="BL115" s="140"/>
      <c r="BM115" s="140"/>
      <c r="BN115" s="140"/>
      <c r="BO115" s="158"/>
      <c r="BP115" s="140"/>
      <c r="BQ115" s="140"/>
      <c r="BR115" s="155"/>
      <c r="BS115" s="140"/>
      <c r="BT115" s="140"/>
      <c r="BU115" s="161"/>
      <c r="BV115" s="140"/>
      <c r="BW115" s="140"/>
      <c r="BX115" s="61"/>
      <c r="BY115" s="61"/>
      <c r="BZ115" s="61"/>
      <c r="CA115" s="140"/>
      <c r="CB115" s="140"/>
      <c r="CC115" s="140"/>
      <c r="CD115" s="140"/>
      <c r="CE115" s="140"/>
      <c r="CF115" s="158"/>
      <c r="CG115" s="140"/>
      <c r="CH115" s="140"/>
      <c r="CI115" s="155"/>
      <c r="CJ115" s="140"/>
      <c r="CK115" s="140"/>
      <c r="CL115" s="161"/>
      <c r="CM115" s="140"/>
      <c r="CN115" s="140"/>
      <c r="CO115" s="61"/>
      <c r="CP115" s="61"/>
      <c r="CQ115" s="61"/>
      <c r="CR115" s="140"/>
      <c r="CS115" s="140"/>
      <c r="CT115" s="140"/>
      <c r="CU115" s="140"/>
      <c r="CV115" s="140"/>
      <c r="CW115" s="158"/>
      <c r="CX115" s="140"/>
      <c r="CY115" s="140"/>
      <c r="CZ115" s="155"/>
      <c r="DA115" s="140"/>
      <c r="DB115" s="140"/>
      <c r="DC115" s="161"/>
      <c r="DD115" s="140"/>
      <c r="DE115" s="140"/>
      <c r="DF115" s="61"/>
      <c r="DG115" s="61"/>
      <c r="DH115" s="61"/>
      <c r="DI115" s="61"/>
      <c r="DJ115" s="61"/>
      <c r="DK115" s="61"/>
    </row>
    <row r="116" spans="3:115" ht="15.75" x14ac:dyDescent="0.25">
      <c r="C116" s="61"/>
      <c r="D116" s="61"/>
      <c r="E116" s="61"/>
      <c r="F116" s="61"/>
      <c r="G116" s="61"/>
      <c r="H116" s="61"/>
      <c r="I116" s="61"/>
      <c r="J116" s="61"/>
      <c r="K116" s="61"/>
      <c r="L116" s="61"/>
      <c r="M116" s="61"/>
      <c r="N116" s="140"/>
      <c r="O116" s="140"/>
      <c r="P116" s="140"/>
      <c r="Q116" s="140"/>
      <c r="R116" s="140"/>
      <c r="S116" s="140"/>
      <c r="T116" s="140"/>
      <c r="U116" s="140"/>
      <c r="V116" s="140"/>
      <c r="W116" s="140"/>
      <c r="X116" s="140"/>
      <c r="Y116" s="140"/>
      <c r="Z116" s="157"/>
      <c r="AA116" s="157"/>
      <c r="AB116" s="157"/>
      <c r="AC116" s="158"/>
      <c r="AD116" s="61"/>
      <c r="AE116" s="152"/>
      <c r="AF116" s="152"/>
      <c r="AG116" s="61"/>
      <c r="AH116" s="61"/>
      <c r="AI116" s="61"/>
      <c r="AJ116" s="61"/>
      <c r="BI116" s="61"/>
      <c r="BJ116" s="140"/>
      <c r="BK116" s="140"/>
      <c r="BL116" s="140"/>
      <c r="BM116" s="140"/>
      <c r="BN116" s="140"/>
      <c r="BO116" s="158"/>
      <c r="BP116" s="140"/>
      <c r="BQ116" s="140"/>
      <c r="BR116" s="155"/>
      <c r="BS116" s="140"/>
      <c r="BT116" s="140"/>
      <c r="BU116" s="161"/>
      <c r="BV116" s="140"/>
      <c r="BW116" s="140"/>
      <c r="BX116" s="61"/>
      <c r="BY116" s="61"/>
      <c r="BZ116" s="61"/>
      <c r="CA116" s="140"/>
      <c r="CB116" s="140"/>
      <c r="CC116" s="140"/>
      <c r="CD116" s="140"/>
      <c r="CE116" s="140"/>
      <c r="CF116" s="158"/>
      <c r="CG116" s="140"/>
      <c r="CH116" s="140"/>
      <c r="CI116" s="155"/>
      <c r="CJ116" s="140"/>
      <c r="CK116" s="140"/>
      <c r="CL116" s="161"/>
      <c r="CM116" s="140"/>
      <c r="CN116" s="140"/>
      <c r="CO116" s="61"/>
      <c r="CP116" s="61"/>
      <c r="CQ116" s="61"/>
      <c r="CR116" s="140"/>
      <c r="CS116" s="140"/>
      <c r="CT116" s="140"/>
      <c r="CU116" s="140"/>
      <c r="CV116" s="140"/>
      <c r="CW116" s="158"/>
      <c r="CX116" s="140"/>
      <c r="CY116" s="140"/>
      <c r="CZ116" s="155"/>
      <c r="DA116" s="140"/>
      <c r="DB116" s="140"/>
      <c r="DC116" s="161"/>
      <c r="DD116" s="140"/>
      <c r="DE116" s="140"/>
      <c r="DF116" s="61"/>
      <c r="DG116" s="61"/>
      <c r="DH116" s="61"/>
      <c r="DI116" s="61"/>
      <c r="DJ116" s="61"/>
      <c r="DK116" s="61"/>
    </row>
    <row r="117" spans="3:115" ht="15.75" x14ac:dyDescent="0.25">
      <c r="C117" s="61"/>
      <c r="D117" s="61"/>
      <c r="E117" s="61"/>
      <c r="F117" s="61"/>
      <c r="G117" s="61"/>
      <c r="H117" s="61"/>
      <c r="I117" s="61"/>
      <c r="J117" s="61"/>
      <c r="K117" s="61"/>
      <c r="L117" s="61"/>
      <c r="M117" s="61"/>
      <c r="N117" s="140"/>
      <c r="O117" s="140"/>
      <c r="P117" s="140"/>
      <c r="Q117" s="140"/>
      <c r="R117" s="140"/>
      <c r="S117" s="140"/>
      <c r="T117" s="140"/>
      <c r="U117" s="140"/>
      <c r="V117" s="140"/>
      <c r="W117" s="140"/>
      <c r="X117" s="140"/>
      <c r="Y117" s="140"/>
      <c r="Z117" s="157"/>
      <c r="AA117" s="157"/>
      <c r="AB117" s="157"/>
      <c r="AC117" s="158"/>
      <c r="AD117" s="61"/>
      <c r="AE117" s="152"/>
      <c r="AF117" s="152"/>
      <c r="AG117" s="61"/>
      <c r="AH117" s="61"/>
      <c r="AI117" s="61"/>
      <c r="AJ117" s="61"/>
      <c r="BI117" s="61"/>
      <c r="BJ117" s="140"/>
      <c r="BK117" s="140"/>
      <c r="BL117" s="140"/>
      <c r="BM117" s="140"/>
      <c r="BN117" s="140"/>
      <c r="BO117" s="158"/>
      <c r="BP117" s="140"/>
      <c r="BQ117" s="140"/>
      <c r="BR117" s="155"/>
      <c r="BS117" s="140"/>
      <c r="BT117" s="140"/>
      <c r="BU117" s="161"/>
      <c r="BV117" s="140"/>
      <c r="BW117" s="140"/>
      <c r="BX117" s="61"/>
      <c r="BY117" s="61"/>
      <c r="BZ117" s="61"/>
      <c r="CA117" s="140"/>
      <c r="CB117" s="140"/>
      <c r="CC117" s="140"/>
      <c r="CD117" s="140"/>
      <c r="CE117" s="140"/>
      <c r="CF117" s="158"/>
      <c r="CG117" s="140"/>
      <c r="CH117" s="140"/>
      <c r="CI117" s="155"/>
      <c r="CJ117" s="140"/>
      <c r="CK117" s="140"/>
      <c r="CL117" s="161"/>
      <c r="CM117" s="140"/>
      <c r="CN117" s="140"/>
      <c r="CO117" s="61"/>
      <c r="CP117" s="61"/>
      <c r="CQ117" s="61"/>
      <c r="CR117" s="140"/>
      <c r="CS117" s="140"/>
      <c r="CT117" s="140"/>
      <c r="CU117" s="140"/>
      <c r="CV117" s="140"/>
      <c r="CW117" s="158"/>
      <c r="CX117" s="140"/>
      <c r="CY117" s="140"/>
      <c r="CZ117" s="155"/>
      <c r="DA117" s="140"/>
      <c r="DB117" s="140"/>
      <c r="DC117" s="161"/>
      <c r="DD117" s="140"/>
      <c r="DE117" s="140"/>
      <c r="DF117" s="61"/>
      <c r="DG117" s="61"/>
      <c r="DH117" s="61"/>
      <c r="DI117" s="61"/>
      <c r="DJ117" s="61"/>
      <c r="DK117" s="61"/>
    </row>
    <row r="118" spans="3:115" ht="15.75" x14ac:dyDescent="0.25">
      <c r="C118" s="61"/>
      <c r="D118" s="61"/>
      <c r="E118" s="61"/>
      <c r="F118" s="61"/>
      <c r="G118" s="61"/>
      <c r="H118" s="61"/>
      <c r="I118" s="61"/>
      <c r="J118" s="61"/>
      <c r="K118" s="61"/>
      <c r="L118" s="61"/>
      <c r="M118" s="61"/>
      <c r="N118" s="140"/>
      <c r="O118" s="140"/>
      <c r="P118" s="140"/>
      <c r="Q118" s="140"/>
      <c r="R118" s="140"/>
      <c r="S118" s="140"/>
      <c r="T118" s="140"/>
      <c r="U118" s="140"/>
      <c r="V118" s="140"/>
      <c r="W118" s="140"/>
      <c r="X118" s="140"/>
      <c r="Y118" s="140"/>
      <c r="Z118" s="157"/>
      <c r="AA118" s="157"/>
      <c r="AB118" s="157"/>
      <c r="AC118" s="158"/>
      <c r="AD118" s="61"/>
      <c r="AE118" s="152"/>
      <c r="AF118" s="152"/>
      <c r="AG118" s="61"/>
      <c r="AH118" s="61"/>
      <c r="AI118" s="61"/>
      <c r="AJ118" s="61"/>
      <c r="BI118" s="61"/>
      <c r="BJ118" s="140"/>
      <c r="BK118" s="140"/>
      <c r="BL118" s="140"/>
      <c r="BM118" s="140"/>
      <c r="BN118" s="140"/>
      <c r="BO118" s="158"/>
      <c r="BP118" s="140"/>
      <c r="BQ118" s="140"/>
      <c r="BR118" s="155"/>
      <c r="BS118" s="140"/>
      <c r="BT118" s="140"/>
      <c r="BU118" s="161"/>
      <c r="BV118" s="140"/>
      <c r="BW118" s="140"/>
      <c r="BX118" s="61"/>
      <c r="BY118" s="61"/>
      <c r="BZ118" s="61"/>
      <c r="CA118" s="140"/>
      <c r="CB118" s="140"/>
      <c r="CC118" s="140"/>
      <c r="CD118" s="140"/>
      <c r="CE118" s="140"/>
      <c r="CF118" s="158"/>
      <c r="CG118" s="140"/>
      <c r="CH118" s="140"/>
      <c r="CI118" s="155"/>
      <c r="CJ118" s="140"/>
      <c r="CK118" s="140"/>
      <c r="CL118" s="161"/>
      <c r="CM118" s="140"/>
      <c r="CN118" s="140"/>
      <c r="CO118" s="61"/>
      <c r="CP118" s="61"/>
      <c r="CQ118" s="61"/>
      <c r="CR118" s="140"/>
      <c r="CS118" s="140"/>
      <c r="CT118" s="140"/>
      <c r="CU118" s="140"/>
      <c r="CV118" s="140"/>
      <c r="CW118" s="158"/>
      <c r="CX118" s="140"/>
      <c r="CY118" s="140"/>
      <c r="CZ118" s="155"/>
      <c r="DA118" s="140"/>
      <c r="DB118" s="140"/>
      <c r="DC118" s="161"/>
      <c r="DD118" s="140"/>
      <c r="DE118" s="140"/>
      <c r="DF118" s="61"/>
      <c r="DG118" s="61"/>
      <c r="DH118" s="61"/>
      <c r="DI118" s="61"/>
      <c r="DJ118" s="61"/>
      <c r="DK118" s="61"/>
    </row>
    <row r="119" spans="3:115" ht="15.75" x14ac:dyDescent="0.25">
      <c r="C119" s="61"/>
      <c r="D119" s="61"/>
      <c r="E119" s="61"/>
      <c r="F119" s="61"/>
      <c r="G119" s="61"/>
      <c r="H119" s="61"/>
      <c r="I119" s="61"/>
      <c r="J119" s="61"/>
      <c r="K119" s="61"/>
      <c r="L119" s="61"/>
      <c r="M119" s="61"/>
      <c r="N119" s="140"/>
      <c r="O119" s="140"/>
      <c r="P119" s="140"/>
      <c r="Q119" s="140"/>
      <c r="R119" s="140"/>
      <c r="S119" s="140"/>
      <c r="T119" s="140"/>
      <c r="U119" s="140"/>
      <c r="V119" s="140"/>
      <c r="W119" s="140"/>
      <c r="X119" s="140"/>
      <c r="Y119" s="140"/>
      <c r="Z119" s="157"/>
      <c r="AA119" s="157"/>
      <c r="AB119" s="157"/>
      <c r="AC119" s="158"/>
      <c r="AD119" s="61"/>
      <c r="AE119" s="152"/>
      <c r="AF119" s="152"/>
      <c r="AG119" s="61"/>
      <c r="AH119" s="61"/>
      <c r="AI119" s="61"/>
      <c r="AJ119" s="61"/>
      <c r="BI119" s="61"/>
      <c r="BJ119" s="140"/>
      <c r="BK119" s="140"/>
      <c r="BL119" s="140"/>
      <c r="BM119" s="140"/>
      <c r="BN119" s="140"/>
      <c r="BO119" s="158"/>
      <c r="BP119" s="140"/>
      <c r="BQ119" s="140"/>
      <c r="BR119" s="155"/>
      <c r="BS119" s="140"/>
      <c r="BT119" s="140"/>
      <c r="BU119" s="161"/>
      <c r="BV119" s="140"/>
      <c r="BW119" s="140"/>
      <c r="BX119" s="61"/>
      <c r="BY119" s="61"/>
      <c r="BZ119" s="61"/>
      <c r="CA119" s="140"/>
      <c r="CB119" s="140"/>
      <c r="CC119" s="140"/>
      <c r="CD119" s="140"/>
      <c r="CE119" s="140"/>
      <c r="CF119" s="158"/>
      <c r="CG119" s="140"/>
      <c r="CH119" s="140"/>
      <c r="CI119" s="155"/>
      <c r="CJ119" s="140"/>
      <c r="CK119" s="140"/>
      <c r="CL119" s="161"/>
      <c r="CM119" s="140"/>
      <c r="CN119" s="140"/>
      <c r="CO119" s="61"/>
      <c r="CP119" s="61"/>
      <c r="CQ119" s="61"/>
      <c r="CR119" s="140"/>
      <c r="CS119" s="140"/>
      <c r="CT119" s="140"/>
      <c r="CU119" s="140"/>
      <c r="CV119" s="140"/>
      <c r="CW119" s="158"/>
      <c r="CX119" s="140"/>
      <c r="CY119" s="140"/>
      <c r="CZ119" s="155"/>
      <c r="DA119" s="140"/>
      <c r="DB119" s="140"/>
      <c r="DC119" s="161"/>
      <c r="DD119" s="140"/>
      <c r="DE119" s="140"/>
      <c r="DF119" s="61"/>
      <c r="DG119" s="61"/>
      <c r="DH119" s="61"/>
      <c r="DI119" s="61"/>
      <c r="DJ119" s="61"/>
      <c r="DK119" s="61"/>
    </row>
    <row r="120" spans="3:115" ht="15.75" x14ac:dyDescent="0.25">
      <c r="C120" s="61"/>
      <c r="D120" s="61"/>
      <c r="E120" s="61"/>
      <c r="F120" s="61"/>
      <c r="G120" s="61"/>
      <c r="H120" s="61"/>
      <c r="I120" s="61"/>
      <c r="J120" s="61"/>
      <c r="K120" s="61"/>
      <c r="L120" s="61"/>
      <c r="M120" s="61"/>
      <c r="N120" s="140"/>
      <c r="O120" s="140"/>
      <c r="P120" s="140"/>
      <c r="Q120" s="140"/>
      <c r="R120" s="140"/>
      <c r="S120" s="140"/>
      <c r="T120" s="140"/>
      <c r="U120" s="140"/>
      <c r="V120" s="140"/>
      <c r="W120" s="140"/>
      <c r="X120" s="140"/>
      <c r="Y120" s="140"/>
      <c r="Z120" s="157"/>
      <c r="AA120" s="157"/>
      <c r="AB120" s="157"/>
      <c r="AC120" s="158"/>
      <c r="AD120" s="61"/>
      <c r="AE120" s="152"/>
      <c r="AF120" s="152"/>
      <c r="AG120" s="61"/>
      <c r="AH120" s="61"/>
      <c r="AI120" s="61"/>
      <c r="AJ120" s="61"/>
      <c r="BI120" s="61"/>
      <c r="BJ120" s="140"/>
      <c r="BK120" s="140"/>
      <c r="BL120" s="140"/>
      <c r="BM120" s="140"/>
      <c r="BN120" s="140"/>
      <c r="BO120" s="158"/>
      <c r="BP120" s="140"/>
      <c r="BQ120" s="140"/>
      <c r="BR120" s="155"/>
      <c r="BS120" s="140"/>
      <c r="BT120" s="140"/>
      <c r="BU120" s="161"/>
      <c r="BV120" s="140"/>
      <c r="BW120" s="140"/>
      <c r="BX120" s="61"/>
      <c r="BY120" s="61"/>
      <c r="BZ120" s="61"/>
      <c r="CA120" s="140"/>
      <c r="CB120" s="140"/>
      <c r="CC120" s="140"/>
      <c r="CD120" s="140"/>
      <c r="CE120" s="140"/>
      <c r="CF120" s="158"/>
      <c r="CG120" s="140"/>
      <c r="CH120" s="140"/>
      <c r="CI120" s="155"/>
      <c r="CJ120" s="140"/>
      <c r="CK120" s="140"/>
      <c r="CL120" s="161"/>
      <c r="CM120" s="140"/>
      <c r="CN120" s="140"/>
      <c r="CO120" s="61"/>
      <c r="CP120" s="61"/>
      <c r="CQ120" s="61"/>
      <c r="CR120" s="140"/>
      <c r="CS120" s="140"/>
      <c r="CT120" s="140"/>
      <c r="CU120" s="140"/>
      <c r="CV120" s="140"/>
      <c r="CW120" s="158"/>
      <c r="CX120" s="140"/>
      <c r="CY120" s="140"/>
      <c r="CZ120" s="155"/>
      <c r="DA120" s="140"/>
      <c r="DB120" s="140"/>
      <c r="DC120" s="161"/>
      <c r="DD120" s="140"/>
      <c r="DE120" s="140"/>
      <c r="DF120" s="61"/>
      <c r="DG120" s="61"/>
      <c r="DH120" s="61"/>
      <c r="DI120" s="61"/>
      <c r="DJ120" s="61"/>
      <c r="DK120" s="61"/>
    </row>
    <row r="121" spans="3:115" ht="15.75" customHeight="1" x14ac:dyDescent="0.25">
      <c r="C121" s="61"/>
      <c r="D121" s="61"/>
      <c r="E121" s="61"/>
      <c r="F121" s="61"/>
      <c r="G121" s="61"/>
      <c r="H121" s="61"/>
      <c r="I121" s="61"/>
      <c r="J121" s="61"/>
      <c r="K121" s="61"/>
      <c r="L121" s="61"/>
      <c r="M121" s="61"/>
      <c r="N121" s="140"/>
      <c r="O121" s="140"/>
      <c r="P121" s="140"/>
      <c r="Q121" s="140"/>
      <c r="R121" s="140"/>
      <c r="S121" s="140"/>
      <c r="T121" s="140"/>
      <c r="U121" s="140"/>
      <c r="V121" s="140"/>
      <c r="W121" s="140"/>
      <c r="X121" s="140"/>
      <c r="Y121" s="140"/>
      <c r="Z121" s="157"/>
      <c r="AA121" s="157"/>
      <c r="AB121" s="157"/>
      <c r="AC121" s="158"/>
      <c r="AD121" s="61"/>
      <c r="AE121" s="152"/>
      <c r="AF121" s="152"/>
      <c r="AG121" s="61"/>
      <c r="AH121" s="61"/>
      <c r="AI121" s="61"/>
      <c r="AJ121" s="61"/>
      <c r="BI121" s="61"/>
      <c r="BJ121" s="140"/>
      <c r="BK121" s="140"/>
      <c r="BL121" s="140"/>
      <c r="BM121" s="140"/>
      <c r="BN121" s="140"/>
      <c r="BO121" s="158"/>
      <c r="BP121" s="140"/>
      <c r="BQ121" s="140"/>
      <c r="BR121" s="155"/>
      <c r="BS121" s="140"/>
      <c r="BT121" s="140"/>
      <c r="BU121" s="161"/>
      <c r="BV121" s="140"/>
      <c r="BW121" s="140"/>
      <c r="BX121" s="61"/>
      <c r="BY121" s="61"/>
      <c r="BZ121" s="61"/>
      <c r="CA121" s="140"/>
      <c r="CB121" s="140"/>
      <c r="CC121" s="140"/>
      <c r="CD121" s="140"/>
      <c r="CE121" s="140"/>
      <c r="CF121" s="158"/>
      <c r="CG121" s="140"/>
      <c r="CH121" s="140"/>
      <c r="CI121" s="155"/>
      <c r="CJ121" s="140"/>
      <c r="CK121" s="140"/>
      <c r="CL121" s="161"/>
      <c r="CM121" s="140"/>
      <c r="CN121" s="140"/>
      <c r="CO121" s="61"/>
      <c r="CP121" s="61"/>
      <c r="CQ121" s="61"/>
      <c r="CR121" s="140"/>
      <c r="CS121" s="140"/>
      <c r="CT121" s="140"/>
      <c r="CU121" s="140"/>
      <c r="CV121" s="140"/>
      <c r="CW121" s="158"/>
      <c r="CX121" s="140"/>
      <c r="CY121" s="140"/>
      <c r="CZ121" s="155"/>
      <c r="DA121" s="140"/>
      <c r="DB121" s="140"/>
      <c r="DC121" s="161"/>
      <c r="DD121" s="140"/>
      <c r="DE121" s="140"/>
      <c r="DF121" s="61"/>
      <c r="DG121" s="61"/>
      <c r="DH121" s="61"/>
      <c r="DI121" s="61"/>
      <c r="DJ121" s="61"/>
      <c r="DK121" s="61"/>
    </row>
    <row r="122" spans="3:115" ht="15.75" x14ac:dyDescent="0.25">
      <c r="C122" s="61"/>
      <c r="D122" s="61"/>
      <c r="E122" s="61"/>
      <c r="F122" s="61"/>
      <c r="G122" s="61"/>
      <c r="H122" s="61"/>
      <c r="I122" s="61"/>
      <c r="J122" s="61"/>
      <c r="K122" s="61"/>
      <c r="L122" s="61"/>
      <c r="M122" s="61"/>
      <c r="N122" s="140"/>
      <c r="O122" s="140"/>
      <c r="P122" s="140"/>
      <c r="Q122" s="140"/>
      <c r="R122" s="140"/>
      <c r="S122" s="140"/>
      <c r="T122" s="140"/>
      <c r="U122" s="140"/>
      <c r="V122" s="140"/>
      <c r="W122" s="140"/>
      <c r="X122" s="140"/>
      <c r="Y122" s="140"/>
      <c r="Z122" s="157"/>
      <c r="AA122" s="157"/>
      <c r="AB122" s="157"/>
      <c r="AC122" s="158"/>
      <c r="AD122" s="61"/>
      <c r="AE122" s="152"/>
      <c r="AF122" s="152"/>
      <c r="AG122" s="61"/>
      <c r="AH122" s="61"/>
      <c r="AI122" s="61"/>
      <c r="AJ122" s="61"/>
      <c r="BI122" s="61"/>
      <c r="BJ122" s="140"/>
      <c r="BK122" s="140"/>
      <c r="BL122" s="140"/>
      <c r="BM122" s="140"/>
      <c r="BN122" s="140"/>
      <c r="BO122" s="158"/>
      <c r="BP122" s="140"/>
      <c r="BQ122" s="140"/>
      <c r="BR122" s="155"/>
      <c r="BS122" s="140"/>
      <c r="BT122" s="140"/>
      <c r="BU122" s="161"/>
      <c r="BV122" s="140"/>
      <c r="BW122" s="140"/>
      <c r="BX122" s="61"/>
      <c r="BY122" s="61"/>
      <c r="BZ122" s="61"/>
      <c r="CA122" s="140"/>
      <c r="CB122" s="140"/>
      <c r="CC122" s="140"/>
      <c r="CD122" s="140"/>
      <c r="CE122" s="140"/>
      <c r="CF122" s="158"/>
      <c r="CG122" s="140"/>
      <c r="CH122" s="140"/>
      <c r="CI122" s="155"/>
      <c r="CJ122" s="140"/>
      <c r="CK122" s="140"/>
      <c r="CL122" s="161"/>
      <c r="CM122" s="140"/>
      <c r="CN122" s="140"/>
      <c r="CO122" s="61"/>
      <c r="CP122" s="61"/>
      <c r="CQ122" s="61"/>
      <c r="CR122" s="140"/>
      <c r="CS122" s="140"/>
      <c r="CT122" s="140"/>
      <c r="CU122" s="140"/>
      <c r="CV122" s="140"/>
      <c r="CW122" s="158"/>
      <c r="CX122" s="140"/>
      <c r="CY122" s="140"/>
      <c r="CZ122" s="155"/>
      <c r="DA122" s="140"/>
      <c r="DB122" s="140"/>
      <c r="DC122" s="161"/>
      <c r="DD122" s="140"/>
      <c r="DE122" s="140"/>
      <c r="DF122" s="61"/>
      <c r="DG122" s="61"/>
      <c r="DH122" s="61"/>
      <c r="DI122" s="61"/>
      <c r="DJ122" s="61"/>
      <c r="DK122" s="61"/>
    </row>
    <row r="123" spans="3:115" ht="15.75" x14ac:dyDescent="0.25">
      <c r="C123" s="61"/>
      <c r="D123" s="61"/>
      <c r="E123" s="61"/>
      <c r="F123" s="61"/>
      <c r="G123" s="61"/>
      <c r="H123" s="61"/>
      <c r="I123" s="61"/>
      <c r="J123" s="61"/>
      <c r="K123" s="61"/>
      <c r="L123" s="61"/>
      <c r="M123" s="61"/>
      <c r="N123" s="140"/>
      <c r="O123" s="140"/>
      <c r="P123" s="140"/>
      <c r="Q123" s="140"/>
      <c r="R123" s="140"/>
      <c r="S123" s="140"/>
      <c r="T123" s="140"/>
      <c r="U123" s="140"/>
      <c r="V123" s="140"/>
      <c r="W123" s="140"/>
      <c r="X123" s="140"/>
      <c r="Y123" s="140"/>
      <c r="Z123" s="157"/>
      <c r="AA123" s="157"/>
      <c r="AB123" s="157"/>
      <c r="AC123" s="158"/>
      <c r="AD123" s="61"/>
      <c r="AE123" s="152"/>
      <c r="AF123" s="152"/>
      <c r="AG123" s="61"/>
      <c r="AH123" s="61"/>
      <c r="AI123" s="61"/>
      <c r="AJ123" s="61"/>
      <c r="BI123" s="61"/>
      <c r="BJ123" s="140"/>
      <c r="BK123" s="140"/>
      <c r="BL123" s="140"/>
      <c r="BM123" s="140"/>
      <c r="BN123" s="140"/>
      <c r="BO123" s="158"/>
      <c r="BP123" s="140"/>
      <c r="BQ123" s="140"/>
      <c r="BR123" s="155"/>
      <c r="BS123" s="140"/>
      <c r="BT123" s="140"/>
      <c r="BU123" s="161"/>
      <c r="BV123" s="140"/>
      <c r="BW123" s="140"/>
      <c r="BX123" s="61"/>
      <c r="BY123" s="61"/>
      <c r="BZ123" s="61"/>
      <c r="CA123" s="140"/>
      <c r="CB123" s="140"/>
      <c r="CC123" s="140"/>
      <c r="CD123" s="140"/>
      <c r="CE123" s="140"/>
      <c r="CF123" s="158"/>
      <c r="CG123" s="140"/>
      <c r="CH123" s="140"/>
      <c r="CI123" s="155"/>
      <c r="CJ123" s="140"/>
      <c r="CK123" s="140"/>
      <c r="CL123" s="161"/>
      <c r="CM123" s="140"/>
      <c r="CN123" s="140"/>
      <c r="CO123" s="61"/>
      <c r="CP123" s="61"/>
      <c r="CQ123" s="61"/>
      <c r="CR123" s="140"/>
      <c r="CS123" s="140"/>
      <c r="CT123" s="140"/>
      <c r="CU123" s="140"/>
      <c r="CV123" s="140"/>
      <c r="CW123" s="158"/>
      <c r="CX123" s="140"/>
      <c r="CY123" s="140"/>
      <c r="CZ123" s="155"/>
      <c r="DA123" s="140"/>
      <c r="DB123" s="140"/>
      <c r="DC123" s="161"/>
      <c r="DD123" s="140"/>
      <c r="DE123" s="140"/>
      <c r="DF123" s="61"/>
      <c r="DG123" s="61"/>
      <c r="DH123" s="61"/>
      <c r="DI123" s="61"/>
      <c r="DJ123" s="61"/>
      <c r="DK123" s="61"/>
    </row>
    <row r="124" spans="3:115" ht="15.75" x14ac:dyDescent="0.25">
      <c r="C124" s="61"/>
      <c r="D124" s="61"/>
      <c r="E124" s="61"/>
      <c r="F124" s="61"/>
      <c r="G124" s="61"/>
      <c r="H124" s="61"/>
      <c r="I124" s="61"/>
      <c r="J124" s="61"/>
      <c r="K124" s="61"/>
      <c r="L124" s="61"/>
      <c r="M124" s="61"/>
      <c r="N124" s="140"/>
      <c r="O124" s="140"/>
      <c r="P124" s="140"/>
      <c r="Q124" s="140"/>
      <c r="R124" s="140"/>
      <c r="S124" s="140"/>
      <c r="T124" s="140"/>
      <c r="U124" s="140"/>
      <c r="V124" s="140"/>
      <c r="W124" s="140"/>
      <c r="X124" s="140"/>
      <c r="Y124" s="140"/>
      <c r="Z124" s="157"/>
      <c r="AA124" s="157"/>
      <c r="AB124" s="157"/>
      <c r="AC124" s="158"/>
      <c r="AD124" s="61"/>
      <c r="AE124" s="152"/>
      <c r="AF124" s="152"/>
      <c r="AG124" s="61"/>
      <c r="AH124" s="61"/>
      <c r="AI124" s="61"/>
      <c r="AJ124" s="61"/>
      <c r="BI124" s="61"/>
      <c r="BJ124" s="140"/>
      <c r="BK124" s="140"/>
      <c r="BL124" s="140"/>
      <c r="BM124" s="140"/>
      <c r="BN124" s="140"/>
      <c r="BO124" s="158"/>
      <c r="BP124" s="140"/>
      <c r="BQ124" s="140"/>
      <c r="BR124" s="155"/>
      <c r="BS124" s="140"/>
      <c r="BT124" s="140"/>
      <c r="BU124" s="161"/>
      <c r="BV124" s="140"/>
      <c r="BW124" s="140"/>
      <c r="BX124" s="61"/>
      <c r="BY124" s="61"/>
      <c r="BZ124" s="61"/>
      <c r="CA124" s="140"/>
      <c r="CB124" s="140"/>
      <c r="CC124" s="140"/>
      <c r="CD124" s="140"/>
      <c r="CE124" s="140"/>
      <c r="CF124" s="158"/>
      <c r="CG124" s="140"/>
      <c r="CH124" s="140"/>
      <c r="CI124" s="155"/>
      <c r="CJ124" s="140"/>
      <c r="CK124" s="140"/>
      <c r="CL124" s="161"/>
      <c r="CM124" s="140"/>
      <c r="CN124" s="140"/>
      <c r="CO124" s="61"/>
      <c r="CP124" s="61"/>
      <c r="CQ124" s="61"/>
      <c r="CR124" s="140"/>
      <c r="CS124" s="140"/>
      <c r="CT124" s="140"/>
      <c r="CU124" s="140"/>
      <c r="CV124" s="140"/>
      <c r="CW124" s="158"/>
      <c r="CX124" s="140"/>
      <c r="CY124" s="140"/>
      <c r="CZ124" s="155"/>
      <c r="DA124" s="140"/>
      <c r="DB124" s="140"/>
      <c r="DC124" s="161"/>
      <c r="DD124" s="140"/>
      <c r="DE124" s="140"/>
      <c r="DF124" s="61"/>
      <c r="DG124" s="61"/>
      <c r="DH124" s="61"/>
      <c r="DI124" s="61"/>
      <c r="DJ124" s="61"/>
      <c r="DK124" s="61"/>
    </row>
    <row r="125" spans="3:115" ht="15.75" x14ac:dyDescent="0.25">
      <c r="C125" s="61"/>
      <c r="D125" s="61"/>
      <c r="E125" s="61"/>
      <c r="F125" s="61"/>
      <c r="G125" s="61"/>
      <c r="H125" s="61"/>
      <c r="I125" s="61"/>
      <c r="J125" s="61"/>
      <c r="K125" s="61"/>
      <c r="L125" s="61"/>
      <c r="M125" s="61"/>
      <c r="N125" s="140"/>
      <c r="O125" s="140"/>
      <c r="P125" s="140"/>
      <c r="Q125" s="140"/>
      <c r="R125" s="140"/>
      <c r="S125" s="140"/>
      <c r="T125" s="140"/>
      <c r="U125" s="140"/>
      <c r="V125" s="140"/>
      <c r="W125" s="140"/>
      <c r="X125" s="140"/>
      <c r="Y125" s="140"/>
      <c r="Z125" s="157"/>
      <c r="AA125" s="157"/>
      <c r="AB125" s="157"/>
      <c r="AC125" s="158"/>
      <c r="AD125" s="61"/>
      <c r="AE125" s="152"/>
      <c r="AF125" s="152"/>
      <c r="AG125" s="61"/>
      <c r="AH125" s="61"/>
      <c r="AI125" s="61"/>
      <c r="AJ125" s="61"/>
      <c r="BI125" s="61"/>
      <c r="BJ125" s="140"/>
      <c r="BK125" s="140"/>
      <c r="BL125" s="140"/>
      <c r="BM125" s="140"/>
      <c r="BN125" s="140"/>
      <c r="BO125" s="158"/>
      <c r="BP125" s="140"/>
      <c r="BQ125" s="140"/>
      <c r="BR125" s="155"/>
      <c r="BS125" s="140"/>
      <c r="BT125" s="140"/>
      <c r="BU125" s="161"/>
      <c r="BV125" s="140"/>
      <c r="BW125" s="140"/>
      <c r="BX125" s="61"/>
      <c r="BY125" s="61"/>
      <c r="BZ125" s="61"/>
      <c r="CA125" s="140"/>
      <c r="CB125" s="140"/>
      <c r="CC125" s="140"/>
      <c r="CD125" s="140"/>
      <c r="CE125" s="140"/>
      <c r="CF125" s="158"/>
      <c r="CG125" s="140"/>
      <c r="CH125" s="140"/>
      <c r="CI125" s="155"/>
      <c r="CJ125" s="140"/>
      <c r="CK125" s="140"/>
      <c r="CL125" s="161"/>
      <c r="CM125" s="140"/>
      <c r="CN125" s="140"/>
      <c r="CO125" s="61"/>
      <c r="CP125" s="61"/>
      <c r="CQ125" s="61"/>
      <c r="CR125" s="140"/>
      <c r="CS125" s="140"/>
      <c r="CT125" s="140"/>
      <c r="CU125" s="140"/>
      <c r="CV125" s="140"/>
      <c r="CW125" s="158"/>
      <c r="CX125" s="140"/>
      <c r="CY125" s="140"/>
      <c r="CZ125" s="155"/>
      <c r="DA125" s="140"/>
      <c r="DB125" s="140"/>
      <c r="DC125" s="161"/>
      <c r="DD125" s="140"/>
      <c r="DE125" s="140"/>
      <c r="DF125" s="61"/>
      <c r="DG125" s="61"/>
      <c r="DH125" s="61"/>
      <c r="DI125" s="61"/>
      <c r="DJ125" s="61"/>
      <c r="DK125" s="61"/>
    </row>
    <row r="126" spans="3:115" ht="15.75" x14ac:dyDescent="0.25">
      <c r="C126" s="61"/>
      <c r="D126" s="61"/>
      <c r="E126" s="61"/>
      <c r="F126" s="61"/>
      <c r="G126" s="61"/>
      <c r="H126" s="61"/>
      <c r="I126" s="61"/>
      <c r="J126" s="61"/>
      <c r="K126" s="61"/>
      <c r="L126" s="61"/>
      <c r="M126" s="61"/>
      <c r="N126" s="140"/>
      <c r="O126" s="140"/>
      <c r="P126" s="140"/>
      <c r="Q126" s="140"/>
      <c r="R126" s="140"/>
      <c r="S126" s="140"/>
      <c r="T126" s="140"/>
      <c r="U126" s="140"/>
      <c r="V126" s="140"/>
      <c r="W126" s="140"/>
      <c r="X126" s="140"/>
      <c r="Y126" s="140"/>
      <c r="Z126" s="157"/>
      <c r="AA126" s="157"/>
      <c r="AB126" s="157"/>
      <c r="AC126" s="158"/>
      <c r="AD126" s="61"/>
      <c r="AE126" s="152"/>
      <c r="AF126" s="152"/>
      <c r="AG126" s="61"/>
      <c r="AH126" s="61"/>
      <c r="AI126" s="61"/>
      <c r="AJ126" s="61"/>
      <c r="BI126" s="61"/>
      <c r="BJ126" s="140"/>
      <c r="BK126" s="140"/>
      <c r="BL126" s="140"/>
      <c r="BM126" s="140"/>
      <c r="BN126" s="140"/>
      <c r="BO126" s="158"/>
      <c r="BP126" s="140"/>
      <c r="BQ126" s="140"/>
      <c r="BR126" s="155"/>
      <c r="BS126" s="140"/>
      <c r="BT126" s="140"/>
      <c r="BU126" s="161"/>
      <c r="BV126" s="140"/>
      <c r="BW126" s="140"/>
      <c r="BX126" s="61"/>
      <c r="BY126" s="61"/>
      <c r="BZ126" s="61"/>
      <c r="CA126" s="140"/>
      <c r="CB126" s="140"/>
      <c r="CC126" s="140"/>
      <c r="CD126" s="140"/>
      <c r="CE126" s="140"/>
      <c r="CF126" s="158"/>
      <c r="CG126" s="140"/>
      <c r="CH126" s="140"/>
      <c r="CI126" s="155"/>
      <c r="CJ126" s="140"/>
      <c r="CK126" s="140"/>
      <c r="CL126" s="161"/>
      <c r="CM126" s="140"/>
      <c r="CN126" s="140"/>
      <c r="CO126" s="61"/>
      <c r="CP126" s="61"/>
      <c r="CQ126" s="61"/>
      <c r="CR126" s="140"/>
      <c r="CS126" s="140"/>
      <c r="CT126" s="140"/>
      <c r="CU126" s="140"/>
      <c r="CV126" s="140"/>
      <c r="CW126" s="158"/>
      <c r="CX126" s="140"/>
      <c r="CY126" s="140"/>
      <c r="CZ126" s="155"/>
      <c r="DA126" s="140"/>
      <c r="DB126" s="140"/>
      <c r="DC126" s="161"/>
      <c r="DD126" s="140"/>
      <c r="DE126" s="140"/>
      <c r="DF126" s="61"/>
      <c r="DG126" s="61"/>
      <c r="DH126" s="61"/>
      <c r="DI126" s="61"/>
      <c r="DJ126" s="61"/>
      <c r="DK126" s="61"/>
    </row>
    <row r="127" spans="3:115" ht="15.75" x14ac:dyDescent="0.25">
      <c r="C127" s="61"/>
      <c r="D127" s="61"/>
      <c r="E127" s="61"/>
      <c r="F127" s="61"/>
      <c r="G127" s="61"/>
      <c r="H127" s="61"/>
      <c r="I127" s="61"/>
      <c r="J127" s="61"/>
      <c r="K127" s="61"/>
      <c r="L127" s="61"/>
      <c r="M127" s="61"/>
      <c r="N127" s="140"/>
      <c r="O127" s="140"/>
      <c r="P127" s="140"/>
      <c r="Q127" s="140"/>
      <c r="R127" s="140"/>
      <c r="S127" s="140"/>
      <c r="T127" s="140"/>
      <c r="U127" s="140"/>
      <c r="V127" s="140"/>
      <c r="W127" s="140"/>
      <c r="X127" s="140"/>
      <c r="Y127" s="140"/>
      <c r="Z127" s="157"/>
      <c r="AA127" s="157"/>
      <c r="AB127" s="157"/>
      <c r="AC127" s="158"/>
      <c r="AD127" s="61"/>
      <c r="AE127" s="152"/>
      <c r="AF127" s="152"/>
      <c r="AG127" s="61"/>
      <c r="AH127" s="61"/>
      <c r="AI127" s="61"/>
      <c r="AJ127" s="61"/>
      <c r="BI127" s="61"/>
      <c r="BJ127" s="140"/>
      <c r="BK127" s="140"/>
      <c r="BL127" s="140"/>
      <c r="BM127" s="140"/>
      <c r="BN127" s="140"/>
      <c r="BO127" s="158"/>
      <c r="BP127" s="140"/>
      <c r="BQ127" s="140"/>
      <c r="BR127" s="155"/>
      <c r="BS127" s="140"/>
      <c r="BT127" s="140"/>
      <c r="BU127" s="161"/>
      <c r="BV127" s="140"/>
      <c r="BW127" s="140"/>
      <c r="BX127" s="61"/>
      <c r="BY127" s="61"/>
      <c r="BZ127" s="61"/>
      <c r="CA127" s="140"/>
      <c r="CB127" s="140"/>
      <c r="CC127" s="140"/>
      <c r="CD127" s="140"/>
      <c r="CE127" s="140"/>
      <c r="CF127" s="158"/>
      <c r="CG127" s="140"/>
      <c r="CH127" s="140"/>
      <c r="CI127" s="155"/>
      <c r="CJ127" s="140"/>
      <c r="CK127" s="140"/>
      <c r="CL127" s="161"/>
      <c r="CM127" s="140"/>
      <c r="CN127" s="140"/>
      <c r="CO127" s="61"/>
      <c r="CP127" s="61"/>
      <c r="CQ127" s="61"/>
      <c r="CR127" s="140"/>
      <c r="CS127" s="140"/>
      <c r="CT127" s="140"/>
      <c r="CU127" s="140"/>
      <c r="CV127" s="140"/>
      <c r="CW127" s="158"/>
      <c r="CX127" s="140"/>
      <c r="CY127" s="140"/>
      <c r="CZ127" s="155"/>
      <c r="DA127" s="140"/>
      <c r="DB127" s="140"/>
      <c r="DC127" s="161"/>
      <c r="DD127" s="140"/>
      <c r="DE127" s="140"/>
      <c r="DF127" s="61"/>
      <c r="DG127" s="61"/>
      <c r="DH127" s="61"/>
      <c r="DI127" s="61"/>
      <c r="DJ127" s="61"/>
      <c r="DK127" s="61"/>
    </row>
    <row r="128" spans="3:115" ht="15.75" x14ac:dyDescent="0.25">
      <c r="C128" s="61"/>
      <c r="D128" s="61"/>
      <c r="E128" s="61"/>
      <c r="F128" s="61"/>
      <c r="G128" s="61"/>
      <c r="H128" s="61"/>
      <c r="I128" s="61"/>
      <c r="J128" s="61"/>
      <c r="K128" s="61"/>
      <c r="L128" s="61"/>
      <c r="M128" s="61"/>
      <c r="N128" s="140"/>
      <c r="O128" s="140"/>
      <c r="P128" s="140"/>
      <c r="Q128" s="140"/>
      <c r="R128" s="140"/>
      <c r="S128" s="140"/>
      <c r="T128" s="140"/>
      <c r="U128" s="140"/>
      <c r="V128" s="140"/>
      <c r="W128" s="140"/>
      <c r="X128" s="140"/>
      <c r="Y128" s="140"/>
      <c r="Z128" s="157"/>
      <c r="AA128" s="157"/>
      <c r="AB128" s="157"/>
      <c r="AC128" s="158"/>
      <c r="AD128" s="61"/>
      <c r="AE128" s="152"/>
      <c r="AF128" s="152"/>
      <c r="AG128" s="61"/>
      <c r="AH128" s="61"/>
      <c r="AI128" s="61"/>
      <c r="AJ128" s="61"/>
      <c r="BI128" s="61"/>
      <c r="BJ128" s="140"/>
      <c r="BK128" s="140"/>
      <c r="BL128" s="140"/>
      <c r="BM128" s="140"/>
      <c r="BN128" s="140"/>
      <c r="BO128" s="158"/>
      <c r="BP128" s="140"/>
      <c r="BQ128" s="140"/>
      <c r="BR128" s="155"/>
      <c r="BS128" s="140"/>
      <c r="BT128" s="140"/>
      <c r="BU128" s="161"/>
      <c r="BV128" s="140"/>
      <c r="BW128" s="140"/>
      <c r="BX128" s="61"/>
      <c r="BY128" s="61"/>
      <c r="BZ128" s="61"/>
      <c r="CA128" s="140"/>
      <c r="CB128" s="140"/>
      <c r="CC128" s="140"/>
      <c r="CD128" s="140"/>
      <c r="CE128" s="140"/>
      <c r="CF128" s="158"/>
      <c r="CG128" s="140"/>
      <c r="CH128" s="140"/>
      <c r="CI128" s="155"/>
      <c r="CJ128" s="140"/>
      <c r="CK128" s="140"/>
      <c r="CL128" s="161"/>
      <c r="CM128" s="140"/>
      <c r="CN128" s="140"/>
      <c r="CO128" s="61"/>
      <c r="CP128" s="61"/>
      <c r="CQ128" s="61"/>
      <c r="CR128" s="140"/>
      <c r="CS128" s="140"/>
      <c r="CT128" s="140"/>
      <c r="CU128" s="140"/>
      <c r="CV128" s="140"/>
      <c r="CW128" s="158"/>
      <c r="CX128" s="140"/>
      <c r="CY128" s="140"/>
      <c r="CZ128" s="155"/>
      <c r="DA128" s="140"/>
      <c r="DB128" s="140"/>
      <c r="DC128" s="161"/>
      <c r="DD128" s="140"/>
      <c r="DE128" s="140"/>
      <c r="DF128" s="61"/>
      <c r="DG128" s="61"/>
      <c r="DH128" s="61"/>
      <c r="DI128" s="61"/>
      <c r="DJ128" s="61"/>
      <c r="DK128" s="61"/>
    </row>
    <row r="129" spans="3:115" ht="15.75" x14ac:dyDescent="0.25">
      <c r="C129" s="61"/>
      <c r="D129" s="61"/>
      <c r="E129" s="61"/>
      <c r="F129" s="61"/>
      <c r="G129" s="61"/>
      <c r="H129" s="61"/>
      <c r="I129" s="61"/>
      <c r="J129" s="61"/>
      <c r="K129" s="61"/>
      <c r="L129" s="61"/>
      <c r="M129" s="61"/>
      <c r="N129" s="140"/>
      <c r="O129" s="140"/>
      <c r="P129" s="140"/>
      <c r="Q129" s="140"/>
      <c r="R129" s="140"/>
      <c r="S129" s="140"/>
      <c r="T129" s="140"/>
      <c r="U129" s="140"/>
      <c r="V129" s="140"/>
      <c r="W129" s="140"/>
      <c r="X129" s="140"/>
      <c r="Y129" s="140"/>
      <c r="Z129" s="157"/>
      <c r="AA129" s="157"/>
      <c r="AB129" s="157"/>
      <c r="AC129" s="158"/>
      <c r="AD129" s="61"/>
      <c r="AE129" s="152"/>
      <c r="AF129" s="152"/>
      <c r="AG129" s="61"/>
      <c r="AH129" s="61"/>
      <c r="AI129" s="61"/>
      <c r="AJ129" s="61"/>
      <c r="BI129" s="61"/>
      <c r="BJ129" s="140"/>
      <c r="BK129" s="140"/>
      <c r="BL129" s="140"/>
      <c r="BM129" s="140"/>
      <c r="BN129" s="140"/>
      <c r="BO129" s="158"/>
      <c r="BP129" s="140"/>
      <c r="BQ129" s="140"/>
      <c r="BR129" s="155"/>
      <c r="BS129" s="140"/>
      <c r="BT129" s="140"/>
      <c r="BU129" s="161"/>
      <c r="BV129" s="140"/>
      <c r="BW129" s="140"/>
      <c r="BX129" s="61"/>
      <c r="BY129" s="61"/>
      <c r="BZ129" s="61"/>
      <c r="CA129" s="140"/>
      <c r="CB129" s="140"/>
      <c r="CC129" s="140"/>
      <c r="CD129" s="140"/>
      <c r="CE129" s="140"/>
      <c r="CF129" s="158"/>
      <c r="CG129" s="140"/>
      <c r="CH129" s="140"/>
      <c r="CI129" s="155"/>
      <c r="CJ129" s="140"/>
      <c r="CK129" s="140"/>
      <c r="CL129" s="161"/>
      <c r="CM129" s="140"/>
      <c r="CN129" s="140"/>
      <c r="CO129" s="61"/>
      <c r="CP129" s="61"/>
      <c r="CQ129" s="61"/>
      <c r="CR129" s="140"/>
      <c r="CS129" s="140"/>
      <c r="CT129" s="140"/>
      <c r="CU129" s="140"/>
      <c r="CV129" s="140"/>
      <c r="CW129" s="158"/>
      <c r="CX129" s="140"/>
      <c r="CY129" s="140"/>
      <c r="CZ129" s="155"/>
      <c r="DA129" s="140"/>
      <c r="DB129" s="140"/>
      <c r="DC129" s="161"/>
      <c r="DD129" s="140"/>
      <c r="DE129" s="140"/>
      <c r="DF129" s="61"/>
      <c r="DG129" s="61"/>
      <c r="DH129" s="61"/>
      <c r="DI129" s="61"/>
      <c r="DJ129" s="61"/>
      <c r="DK129" s="61"/>
    </row>
    <row r="130" spans="3:115" ht="15.75" x14ac:dyDescent="0.25">
      <c r="C130" s="61"/>
      <c r="D130" s="61"/>
      <c r="E130" s="61"/>
      <c r="F130" s="61"/>
      <c r="G130" s="61"/>
      <c r="H130" s="61"/>
      <c r="I130" s="61"/>
      <c r="J130" s="61"/>
      <c r="K130" s="61"/>
      <c r="L130" s="61"/>
      <c r="M130" s="61"/>
      <c r="N130" s="140"/>
      <c r="O130" s="140"/>
      <c r="P130" s="140"/>
      <c r="Q130" s="140"/>
      <c r="R130" s="140"/>
      <c r="S130" s="140"/>
      <c r="T130" s="140"/>
      <c r="U130" s="140"/>
      <c r="V130" s="140"/>
      <c r="W130" s="140"/>
      <c r="X130" s="140"/>
      <c r="Y130" s="140"/>
      <c r="Z130" s="157"/>
      <c r="AA130" s="157"/>
      <c r="AB130" s="157"/>
      <c r="AC130" s="158"/>
      <c r="AD130" s="61"/>
      <c r="AE130" s="152"/>
      <c r="AF130" s="152"/>
      <c r="AG130" s="61"/>
      <c r="AH130" s="61"/>
      <c r="AI130" s="61"/>
      <c r="AJ130" s="61"/>
      <c r="BI130" s="61"/>
      <c r="BJ130" s="140"/>
      <c r="BK130" s="140"/>
      <c r="BL130" s="140"/>
      <c r="BM130" s="140"/>
      <c r="BN130" s="140"/>
      <c r="BO130" s="158"/>
      <c r="BP130" s="140"/>
      <c r="BQ130" s="140"/>
      <c r="BR130" s="155"/>
      <c r="BS130" s="140"/>
      <c r="BT130" s="140"/>
      <c r="BU130" s="161"/>
      <c r="BV130" s="140"/>
      <c r="BW130" s="140"/>
      <c r="BX130" s="61"/>
      <c r="BY130" s="61"/>
      <c r="BZ130" s="61"/>
      <c r="CA130" s="140"/>
      <c r="CB130" s="140"/>
      <c r="CC130" s="140"/>
      <c r="CD130" s="140"/>
      <c r="CE130" s="140"/>
      <c r="CF130" s="158"/>
      <c r="CG130" s="140"/>
      <c r="CH130" s="140"/>
      <c r="CI130" s="155"/>
      <c r="CJ130" s="140"/>
      <c r="CK130" s="140"/>
      <c r="CL130" s="161"/>
      <c r="CM130" s="140"/>
      <c r="CN130" s="140"/>
      <c r="CO130" s="61"/>
      <c r="CP130" s="61"/>
      <c r="CQ130" s="61"/>
      <c r="CR130" s="140"/>
      <c r="CS130" s="140"/>
      <c r="CT130" s="140"/>
      <c r="CU130" s="140"/>
      <c r="CV130" s="140"/>
      <c r="CW130" s="158"/>
      <c r="CX130" s="140"/>
      <c r="CY130" s="140"/>
      <c r="CZ130" s="155"/>
      <c r="DA130" s="140"/>
      <c r="DB130" s="140"/>
      <c r="DC130" s="161"/>
      <c r="DD130" s="140"/>
      <c r="DE130" s="140"/>
      <c r="DF130" s="61"/>
      <c r="DG130" s="61"/>
      <c r="DH130" s="61"/>
      <c r="DI130" s="61"/>
      <c r="DJ130" s="61"/>
      <c r="DK130" s="61"/>
    </row>
    <row r="131" spans="3:115" ht="15.75" x14ac:dyDescent="0.25">
      <c r="C131" s="61"/>
      <c r="D131" s="61"/>
      <c r="E131" s="61"/>
      <c r="F131" s="61"/>
      <c r="G131" s="61"/>
      <c r="H131" s="61"/>
      <c r="I131" s="61"/>
      <c r="J131" s="61"/>
      <c r="K131" s="61"/>
      <c r="L131" s="61"/>
      <c r="M131" s="61"/>
      <c r="N131" s="140"/>
      <c r="O131" s="140"/>
      <c r="P131" s="140"/>
      <c r="Q131" s="140"/>
      <c r="R131" s="140"/>
      <c r="S131" s="140"/>
      <c r="T131" s="140"/>
      <c r="U131" s="140"/>
      <c r="V131" s="140"/>
      <c r="W131" s="140"/>
      <c r="X131" s="140"/>
      <c r="Y131" s="140"/>
      <c r="Z131" s="157"/>
      <c r="AA131" s="157"/>
      <c r="AB131" s="157"/>
      <c r="AC131" s="158"/>
      <c r="AD131" s="61"/>
      <c r="AE131" s="152"/>
      <c r="AF131" s="152"/>
      <c r="AG131" s="61"/>
      <c r="AH131" s="61"/>
      <c r="AI131" s="61"/>
      <c r="AJ131" s="61"/>
      <c r="BI131" s="61"/>
      <c r="BJ131" s="140"/>
      <c r="BK131" s="140"/>
      <c r="BL131" s="140"/>
      <c r="BM131" s="140"/>
      <c r="BN131" s="140"/>
      <c r="BO131" s="158"/>
      <c r="BP131" s="140"/>
      <c r="BQ131" s="140"/>
      <c r="BR131" s="155"/>
      <c r="BS131" s="140"/>
      <c r="BT131" s="140"/>
      <c r="BU131" s="161"/>
      <c r="BV131" s="140"/>
      <c r="BW131" s="140"/>
      <c r="BX131" s="61"/>
      <c r="BY131" s="61"/>
      <c r="BZ131" s="61"/>
      <c r="CA131" s="140"/>
      <c r="CB131" s="140"/>
      <c r="CC131" s="140"/>
      <c r="CD131" s="140"/>
      <c r="CE131" s="140"/>
      <c r="CF131" s="158"/>
      <c r="CG131" s="140"/>
      <c r="CH131" s="140"/>
      <c r="CI131" s="155"/>
      <c r="CJ131" s="140"/>
      <c r="CK131" s="140"/>
      <c r="CL131" s="161"/>
      <c r="CM131" s="140"/>
      <c r="CN131" s="140"/>
      <c r="CO131" s="61"/>
      <c r="CP131" s="61"/>
      <c r="CQ131" s="61"/>
      <c r="CR131" s="140"/>
      <c r="CS131" s="140"/>
      <c r="CT131" s="140"/>
      <c r="CU131" s="140"/>
      <c r="CV131" s="140"/>
      <c r="CW131" s="158"/>
      <c r="CX131" s="140"/>
      <c r="CY131" s="140"/>
      <c r="CZ131" s="155"/>
      <c r="DA131" s="140"/>
      <c r="DB131" s="140"/>
      <c r="DC131" s="161"/>
      <c r="DD131" s="140"/>
      <c r="DE131" s="140"/>
      <c r="DF131" s="61"/>
      <c r="DG131" s="61"/>
      <c r="DH131" s="61"/>
      <c r="DI131" s="61"/>
      <c r="DJ131" s="61"/>
      <c r="DK131" s="61"/>
    </row>
    <row r="132" spans="3:115" ht="15.75" customHeight="1" x14ac:dyDescent="0.25">
      <c r="C132" s="61"/>
      <c r="D132" s="61"/>
      <c r="E132" s="61"/>
      <c r="F132" s="61"/>
      <c r="G132" s="61"/>
      <c r="H132" s="61"/>
      <c r="I132" s="61"/>
      <c r="J132" s="61"/>
      <c r="K132" s="61"/>
      <c r="L132" s="61"/>
      <c r="M132" s="61"/>
      <c r="N132" s="140"/>
      <c r="O132" s="140"/>
      <c r="P132" s="140"/>
      <c r="Q132" s="140"/>
      <c r="R132" s="140"/>
      <c r="S132" s="140"/>
      <c r="T132" s="140"/>
      <c r="U132" s="140"/>
      <c r="V132" s="140"/>
      <c r="W132" s="140"/>
      <c r="X132" s="140"/>
      <c r="Y132" s="140"/>
      <c r="Z132" s="157"/>
      <c r="AA132" s="157"/>
      <c r="AB132" s="157"/>
      <c r="AC132" s="158"/>
      <c r="AD132" s="61"/>
      <c r="AE132" s="152"/>
      <c r="AF132" s="152"/>
      <c r="AG132" s="61"/>
      <c r="AH132" s="61"/>
      <c r="AI132" s="61"/>
      <c r="AJ132" s="61"/>
      <c r="BI132" s="61"/>
      <c r="BJ132" s="140"/>
      <c r="BK132" s="140"/>
      <c r="BL132" s="140"/>
      <c r="BM132" s="140"/>
      <c r="BN132" s="140"/>
      <c r="BO132" s="158"/>
      <c r="BP132" s="140"/>
      <c r="BQ132" s="140"/>
      <c r="BR132" s="155"/>
      <c r="BS132" s="140"/>
      <c r="BT132" s="140"/>
      <c r="BU132" s="161"/>
      <c r="BV132" s="140"/>
      <c r="BW132" s="140"/>
      <c r="BX132" s="61"/>
      <c r="BY132" s="61"/>
      <c r="BZ132" s="61"/>
      <c r="CA132" s="140"/>
      <c r="CB132" s="140"/>
      <c r="CC132" s="140"/>
      <c r="CD132" s="140"/>
      <c r="CE132" s="140"/>
      <c r="CF132" s="158"/>
      <c r="CG132" s="140"/>
      <c r="CH132" s="140"/>
      <c r="CI132" s="155"/>
      <c r="CJ132" s="140"/>
      <c r="CK132" s="140"/>
      <c r="CL132" s="161"/>
      <c r="CM132" s="140"/>
      <c r="CN132" s="140"/>
      <c r="CO132" s="61"/>
      <c r="CP132" s="61"/>
      <c r="CQ132" s="61"/>
      <c r="CR132" s="140"/>
      <c r="CS132" s="140"/>
      <c r="CT132" s="140"/>
      <c r="CU132" s="140"/>
      <c r="CV132" s="140"/>
      <c r="CW132" s="158"/>
      <c r="CX132" s="140"/>
      <c r="CY132" s="140"/>
      <c r="CZ132" s="155"/>
      <c r="DA132" s="140"/>
      <c r="DB132" s="140"/>
      <c r="DC132" s="161"/>
      <c r="DD132" s="140"/>
      <c r="DE132" s="140"/>
      <c r="DF132" s="61"/>
      <c r="DG132" s="61"/>
      <c r="DH132" s="61"/>
      <c r="DI132" s="61"/>
      <c r="DJ132" s="61"/>
      <c r="DK132" s="61"/>
    </row>
    <row r="133" spans="3:115" ht="15.75" x14ac:dyDescent="0.25">
      <c r="C133" s="61"/>
      <c r="D133" s="61"/>
      <c r="E133" s="61"/>
      <c r="F133" s="61"/>
      <c r="G133" s="61"/>
      <c r="H133" s="61"/>
      <c r="I133" s="61"/>
      <c r="J133" s="61"/>
      <c r="K133" s="61"/>
      <c r="L133" s="61"/>
      <c r="M133" s="61"/>
      <c r="N133" s="140"/>
      <c r="O133" s="140"/>
      <c r="P133" s="140"/>
      <c r="Q133" s="140"/>
      <c r="R133" s="140"/>
      <c r="S133" s="140"/>
      <c r="T133" s="140"/>
      <c r="U133" s="140"/>
      <c r="V133" s="140"/>
      <c r="W133" s="140"/>
      <c r="X133" s="140"/>
      <c r="Y133" s="140"/>
      <c r="Z133" s="157"/>
      <c r="AA133" s="157"/>
      <c r="AB133" s="157"/>
      <c r="AC133" s="158"/>
      <c r="AD133" s="61"/>
      <c r="AE133" s="152"/>
      <c r="AF133" s="152"/>
      <c r="AG133" s="61"/>
      <c r="AH133" s="61"/>
      <c r="AI133" s="61"/>
      <c r="AJ133" s="61"/>
      <c r="BI133" s="61"/>
      <c r="BJ133" s="140"/>
      <c r="BK133" s="140"/>
      <c r="BL133" s="140"/>
      <c r="BM133" s="140"/>
      <c r="BN133" s="140"/>
      <c r="BO133" s="158"/>
      <c r="BP133" s="140"/>
      <c r="BQ133" s="140"/>
      <c r="BR133" s="155"/>
      <c r="BS133" s="140"/>
      <c r="BT133" s="140"/>
      <c r="BU133" s="161"/>
      <c r="BV133" s="140"/>
      <c r="BW133" s="140"/>
      <c r="BX133" s="61"/>
      <c r="BY133" s="61"/>
      <c r="BZ133" s="61"/>
      <c r="CA133" s="140"/>
      <c r="CB133" s="140"/>
      <c r="CC133" s="140"/>
      <c r="CD133" s="140"/>
      <c r="CE133" s="140"/>
      <c r="CF133" s="158"/>
      <c r="CG133" s="140"/>
      <c r="CH133" s="140"/>
      <c r="CI133" s="155"/>
      <c r="CJ133" s="140"/>
      <c r="CK133" s="140"/>
      <c r="CL133" s="161"/>
      <c r="CM133" s="140"/>
      <c r="CN133" s="140"/>
      <c r="CO133" s="61"/>
      <c r="CP133" s="61"/>
      <c r="CQ133" s="61"/>
      <c r="CR133" s="140"/>
      <c r="CS133" s="140"/>
      <c r="CT133" s="140"/>
      <c r="CU133" s="140"/>
      <c r="CV133" s="140"/>
      <c r="CW133" s="158"/>
      <c r="CX133" s="140"/>
      <c r="CY133" s="140"/>
      <c r="CZ133" s="155"/>
      <c r="DA133" s="140"/>
      <c r="DB133" s="140"/>
      <c r="DC133" s="161"/>
      <c r="DD133" s="140"/>
      <c r="DE133" s="140"/>
      <c r="DF133" s="61"/>
      <c r="DG133" s="61"/>
      <c r="DH133" s="61"/>
      <c r="DI133" s="61"/>
      <c r="DJ133" s="61"/>
      <c r="DK133" s="61"/>
    </row>
    <row r="134" spans="3:115" ht="15.75" x14ac:dyDescent="0.25">
      <c r="C134" s="61"/>
      <c r="D134" s="61"/>
      <c r="E134" s="61"/>
      <c r="F134" s="61"/>
      <c r="G134" s="61"/>
      <c r="H134" s="61"/>
      <c r="I134" s="61"/>
      <c r="J134" s="61"/>
      <c r="K134" s="61"/>
      <c r="L134" s="61"/>
      <c r="M134" s="61"/>
      <c r="N134" s="140"/>
      <c r="O134" s="140"/>
      <c r="P134" s="140"/>
      <c r="Q134" s="140"/>
      <c r="R134" s="140"/>
      <c r="S134" s="140"/>
      <c r="T134" s="140"/>
      <c r="U134" s="140"/>
      <c r="V134" s="140"/>
      <c r="W134" s="140"/>
      <c r="X134" s="140"/>
      <c r="Y134" s="140"/>
      <c r="Z134" s="157"/>
      <c r="AA134" s="157"/>
      <c r="AB134" s="157"/>
      <c r="AC134" s="158"/>
      <c r="AD134" s="61"/>
      <c r="AE134" s="152"/>
      <c r="AF134" s="152"/>
      <c r="AG134" s="61"/>
      <c r="AH134" s="61"/>
      <c r="AI134" s="61"/>
      <c r="AJ134" s="61"/>
      <c r="BI134" s="61"/>
      <c r="BJ134" s="140"/>
      <c r="BK134" s="140"/>
      <c r="BL134" s="140"/>
      <c r="BM134" s="140"/>
      <c r="BN134" s="140"/>
      <c r="BO134" s="158"/>
      <c r="BP134" s="140"/>
      <c r="BQ134" s="140"/>
      <c r="BR134" s="155"/>
      <c r="BS134" s="140"/>
      <c r="BT134" s="140"/>
      <c r="BU134" s="161"/>
      <c r="BV134" s="140"/>
      <c r="BW134" s="140"/>
      <c r="BX134" s="61"/>
      <c r="BY134" s="61"/>
      <c r="BZ134" s="61"/>
      <c r="CA134" s="140"/>
      <c r="CB134" s="140"/>
      <c r="CC134" s="140"/>
      <c r="CD134" s="140"/>
      <c r="CE134" s="140"/>
      <c r="CF134" s="158"/>
      <c r="CG134" s="140"/>
      <c r="CH134" s="140"/>
      <c r="CI134" s="155"/>
      <c r="CJ134" s="140"/>
      <c r="CK134" s="140"/>
      <c r="CL134" s="161"/>
      <c r="CM134" s="140"/>
      <c r="CN134" s="140"/>
      <c r="CO134" s="61"/>
      <c r="CP134" s="61"/>
      <c r="CQ134" s="61"/>
      <c r="CR134" s="140"/>
      <c r="CS134" s="140"/>
      <c r="CT134" s="140"/>
      <c r="CU134" s="140"/>
      <c r="CV134" s="140"/>
      <c r="CW134" s="158"/>
      <c r="CX134" s="140"/>
      <c r="CY134" s="140"/>
      <c r="CZ134" s="155"/>
      <c r="DA134" s="140"/>
      <c r="DB134" s="140"/>
      <c r="DC134" s="161"/>
      <c r="DD134" s="140"/>
      <c r="DE134" s="140"/>
      <c r="DF134" s="61"/>
      <c r="DG134" s="61"/>
      <c r="DH134" s="61"/>
      <c r="DI134" s="61"/>
      <c r="DJ134" s="61"/>
      <c r="DK134" s="61"/>
    </row>
    <row r="135" spans="3:115" ht="15.75" x14ac:dyDescent="0.25">
      <c r="C135" s="61"/>
      <c r="D135" s="61"/>
      <c r="E135" s="61"/>
      <c r="F135" s="61"/>
      <c r="G135" s="61"/>
      <c r="H135" s="61"/>
      <c r="I135" s="61"/>
      <c r="J135" s="61"/>
      <c r="K135" s="61"/>
      <c r="L135" s="61"/>
      <c r="M135" s="61"/>
      <c r="N135" s="140"/>
      <c r="O135" s="140"/>
      <c r="P135" s="140"/>
      <c r="Q135" s="140"/>
      <c r="R135" s="140"/>
      <c r="S135" s="140"/>
      <c r="T135" s="140"/>
      <c r="U135" s="140"/>
      <c r="V135" s="140"/>
      <c r="W135" s="140"/>
      <c r="X135" s="140"/>
      <c r="Y135" s="140"/>
      <c r="Z135" s="157"/>
      <c r="AA135" s="157"/>
      <c r="AB135" s="157"/>
      <c r="AC135" s="158"/>
      <c r="AD135" s="61"/>
      <c r="AE135" s="152"/>
      <c r="AF135" s="152"/>
      <c r="AG135" s="61"/>
      <c r="AH135" s="61"/>
      <c r="AI135" s="61"/>
      <c r="AJ135" s="61"/>
      <c r="BI135" s="61"/>
      <c r="BJ135" s="140"/>
      <c r="BK135" s="140"/>
      <c r="BL135" s="140"/>
      <c r="BM135" s="140"/>
      <c r="BN135" s="140"/>
      <c r="BO135" s="158"/>
      <c r="BP135" s="140"/>
      <c r="BQ135" s="140"/>
      <c r="BR135" s="155"/>
      <c r="BS135" s="140"/>
      <c r="BT135" s="140"/>
      <c r="BU135" s="161"/>
      <c r="BV135" s="140"/>
      <c r="BW135" s="140"/>
      <c r="BX135" s="61"/>
      <c r="BY135" s="61"/>
      <c r="BZ135" s="61"/>
      <c r="CA135" s="140"/>
      <c r="CB135" s="140"/>
      <c r="CC135" s="140"/>
      <c r="CD135" s="140"/>
      <c r="CE135" s="140"/>
      <c r="CF135" s="158"/>
      <c r="CG135" s="140"/>
      <c r="CH135" s="140"/>
      <c r="CI135" s="155"/>
      <c r="CJ135" s="140"/>
      <c r="CK135" s="140"/>
      <c r="CL135" s="161"/>
      <c r="CM135" s="140"/>
      <c r="CN135" s="140"/>
      <c r="CO135" s="61"/>
      <c r="CP135" s="61"/>
      <c r="CQ135" s="61"/>
      <c r="CR135" s="140"/>
      <c r="CS135" s="140"/>
      <c r="CT135" s="140"/>
      <c r="CU135" s="140"/>
      <c r="CV135" s="140"/>
      <c r="CW135" s="158"/>
      <c r="CX135" s="140"/>
      <c r="CY135" s="140"/>
      <c r="CZ135" s="155"/>
      <c r="DA135" s="140"/>
      <c r="DB135" s="140"/>
      <c r="DC135" s="161"/>
      <c r="DD135" s="140"/>
      <c r="DE135" s="140"/>
      <c r="DF135" s="61"/>
      <c r="DG135" s="61"/>
      <c r="DH135" s="61"/>
      <c r="DI135" s="61"/>
      <c r="DJ135" s="61"/>
      <c r="DK135" s="61"/>
    </row>
    <row r="136" spans="3:115" ht="15.75" x14ac:dyDescent="0.25">
      <c r="C136" s="61"/>
      <c r="D136" s="61"/>
      <c r="E136" s="61"/>
      <c r="F136" s="61"/>
      <c r="G136" s="61"/>
      <c r="H136" s="61"/>
      <c r="I136" s="61"/>
      <c r="J136" s="61"/>
      <c r="K136" s="61"/>
      <c r="L136" s="61"/>
      <c r="M136" s="61"/>
      <c r="N136" s="140"/>
      <c r="O136" s="140"/>
      <c r="P136" s="140"/>
      <c r="Q136" s="140"/>
      <c r="R136" s="140"/>
      <c r="S136" s="140"/>
      <c r="T136" s="140"/>
      <c r="U136" s="140"/>
      <c r="V136" s="140"/>
      <c r="W136" s="140"/>
      <c r="X136" s="140"/>
      <c r="Y136" s="140"/>
      <c r="Z136" s="157"/>
      <c r="AA136" s="157"/>
      <c r="AB136" s="157"/>
      <c r="AC136" s="158"/>
      <c r="AD136" s="61"/>
      <c r="AE136" s="152"/>
      <c r="AF136" s="152"/>
      <c r="AG136" s="61"/>
      <c r="AH136" s="61"/>
      <c r="AI136" s="61"/>
      <c r="AJ136" s="61"/>
      <c r="BI136" s="61"/>
      <c r="BJ136" s="140"/>
      <c r="BK136" s="140"/>
      <c r="BL136" s="140"/>
      <c r="BM136" s="140"/>
      <c r="BN136" s="140"/>
      <c r="BO136" s="158"/>
      <c r="BP136" s="140"/>
      <c r="BQ136" s="140"/>
      <c r="BR136" s="155"/>
      <c r="BS136" s="140"/>
      <c r="BT136" s="140"/>
      <c r="BU136" s="161"/>
      <c r="BV136" s="140"/>
      <c r="BW136" s="140"/>
      <c r="BX136" s="61"/>
      <c r="BY136" s="61"/>
      <c r="BZ136" s="61"/>
      <c r="CA136" s="140"/>
      <c r="CB136" s="140"/>
      <c r="CC136" s="140"/>
      <c r="CD136" s="140"/>
      <c r="CE136" s="140"/>
      <c r="CF136" s="158"/>
      <c r="CG136" s="140"/>
      <c r="CH136" s="140"/>
      <c r="CI136" s="155"/>
      <c r="CJ136" s="140"/>
      <c r="CK136" s="140"/>
      <c r="CL136" s="161"/>
      <c r="CM136" s="140"/>
      <c r="CN136" s="140"/>
      <c r="CO136" s="61"/>
      <c r="CP136" s="61"/>
      <c r="CQ136" s="61"/>
      <c r="CR136" s="140"/>
      <c r="CS136" s="140"/>
      <c r="CT136" s="140"/>
      <c r="CU136" s="140"/>
      <c r="CV136" s="140"/>
      <c r="CW136" s="158"/>
      <c r="CX136" s="140"/>
      <c r="CY136" s="140"/>
      <c r="CZ136" s="155"/>
      <c r="DA136" s="140"/>
      <c r="DB136" s="140"/>
      <c r="DC136" s="161"/>
      <c r="DD136" s="140"/>
      <c r="DE136" s="140"/>
      <c r="DF136" s="61"/>
      <c r="DG136" s="61"/>
      <c r="DH136" s="61"/>
      <c r="DI136" s="61"/>
      <c r="DJ136" s="61"/>
      <c r="DK136" s="61"/>
    </row>
    <row r="137" spans="3:115" ht="15.75" x14ac:dyDescent="0.25">
      <c r="C137" s="61"/>
      <c r="D137" s="61"/>
      <c r="E137" s="61"/>
      <c r="F137" s="61"/>
      <c r="G137" s="61"/>
      <c r="H137" s="61"/>
      <c r="I137" s="61"/>
      <c r="J137" s="61"/>
      <c r="K137" s="61"/>
      <c r="L137" s="61"/>
      <c r="M137" s="61"/>
      <c r="N137" s="140"/>
      <c r="O137" s="140"/>
      <c r="P137" s="140"/>
      <c r="Q137" s="140"/>
      <c r="R137" s="140"/>
      <c r="S137" s="140"/>
      <c r="T137" s="140"/>
      <c r="U137" s="140"/>
      <c r="V137" s="140"/>
      <c r="W137" s="140"/>
      <c r="X137" s="140"/>
      <c r="Y137" s="140"/>
      <c r="Z137" s="157"/>
      <c r="AA137" s="157"/>
      <c r="AB137" s="157"/>
      <c r="AC137" s="158"/>
      <c r="AD137" s="61"/>
      <c r="AE137" s="152"/>
      <c r="AF137" s="152"/>
      <c r="AG137" s="61"/>
      <c r="AH137" s="61"/>
      <c r="AI137" s="61"/>
      <c r="AJ137" s="61"/>
      <c r="BI137" s="61"/>
      <c r="BJ137" s="140"/>
      <c r="BK137" s="140"/>
      <c r="BL137" s="140"/>
      <c r="BM137" s="140"/>
      <c r="BN137" s="140"/>
      <c r="BO137" s="158"/>
      <c r="BP137" s="140"/>
      <c r="BQ137" s="140"/>
      <c r="BR137" s="155"/>
      <c r="BS137" s="140"/>
      <c r="BT137" s="140"/>
      <c r="BU137" s="161"/>
      <c r="BV137" s="140"/>
      <c r="BW137" s="140"/>
      <c r="BX137" s="61"/>
      <c r="BY137" s="61"/>
      <c r="BZ137" s="61"/>
      <c r="CA137" s="140"/>
      <c r="CB137" s="140"/>
      <c r="CC137" s="140"/>
      <c r="CD137" s="140"/>
      <c r="CE137" s="140"/>
      <c r="CF137" s="158"/>
      <c r="CG137" s="140"/>
      <c r="CH137" s="140"/>
      <c r="CI137" s="155"/>
      <c r="CJ137" s="140"/>
      <c r="CK137" s="140"/>
      <c r="CL137" s="161"/>
      <c r="CM137" s="140"/>
      <c r="CN137" s="140"/>
      <c r="CO137" s="61"/>
      <c r="CP137" s="61"/>
      <c r="CQ137" s="61"/>
      <c r="CR137" s="140"/>
      <c r="CS137" s="140"/>
      <c r="CT137" s="140"/>
      <c r="CU137" s="140"/>
      <c r="CV137" s="140"/>
      <c r="CW137" s="158"/>
      <c r="CX137" s="140"/>
      <c r="CY137" s="140"/>
      <c r="CZ137" s="155"/>
      <c r="DA137" s="140"/>
      <c r="DB137" s="140"/>
      <c r="DC137" s="161"/>
      <c r="DD137" s="140"/>
      <c r="DE137" s="140"/>
      <c r="DF137" s="61"/>
      <c r="DG137" s="61"/>
      <c r="DH137" s="61"/>
      <c r="DI137" s="61"/>
      <c r="DJ137" s="61"/>
      <c r="DK137" s="61"/>
    </row>
    <row r="138" spans="3:115" ht="15.75" x14ac:dyDescent="0.25">
      <c r="C138" s="61"/>
      <c r="D138" s="61"/>
      <c r="E138" s="61"/>
      <c r="F138" s="61"/>
      <c r="G138" s="61"/>
      <c r="H138" s="61"/>
      <c r="I138" s="61"/>
      <c r="J138" s="61"/>
      <c r="K138" s="61"/>
      <c r="L138" s="61"/>
      <c r="M138" s="61"/>
      <c r="N138" s="140"/>
      <c r="O138" s="140"/>
      <c r="P138" s="140"/>
      <c r="Q138" s="140"/>
      <c r="R138" s="140"/>
      <c r="S138" s="140"/>
      <c r="T138" s="140"/>
      <c r="U138" s="140"/>
      <c r="V138" s="140"/>
      <c r="W138" s="140"/>
      <c r="X138" s="140"/>
      <c r="Y138" s="140"/>
      <c r="Z138" s="157"/>
      <c r="AA138" s="157"/>
      <c r="AB138" s="157"/>
      <c r="AC138" s="158"/>
      <c r="AD138" s="61"/>
      <c r="AE138" s="152"/>
      <c r="AF138" s="152"/>
      <c r="AG138" s="61"/>
      <c r="AH138" s="61"/>
      <c r="AI138" s="61"/>
      <c r="AJ138" s="61"/>
      <c r="BI138" s="61"/>
      <c r="BJ138" s="140"/>
      <c r="BK138" s="140"/>
      <c r="BL138" s="140"/>
      <c r="BM138" s="140"/>
      <c r="BN138" s="140"/>
      <c r="BO138" s="158"/>
      <c r="BP138" s="140"/>
      <c r="BQ138" s="140"/>
      <c r="BR138" s="155"/>
      <c r="BS138" s="140"/>
      <c r="BT138" s="140"/>
      <c r="BU138" s="161"/>
      <c r="BV138" s="140"/>
      <c r="BW138" s="140"/>
      <c r="BX138" s="61"/>
      <c r="BY138" s="61"/>
      <c r="BZ138" s="61"/>
      <c r="CA138" s="140"/>
      <c r="CB138" s="140"/>
      <c r="CC138" s="140"/>
      <c r="CD138" s="140"/>
      <c r="CE138" s="140"/>
      <c r="CF138" s="158"/>
      <c r="CG138" s="140"/>
      <c r="CH138" s="140"/>
      <c r="CI138" s="155"/>
      <c r="CJ138" s="140"/>
      <c r="CK138" s="140"/>
      <c r="CL138" s="161"/>
      <c r="CM138" s="140"/>
      <c r="CN138" s="140"/>
      <c r="CO138" s="61"/>
      <c r="CP138" s="61"/>
      <c r="CQ138" s="61"/>
      <c r="CR138" s="140"/>
      <c r="CS138" s="140"/>
      <c r="CT138" s="140"/>
      <c r="CU138" s="140"/>
      <c r="CV138" s="140"/>
      <c r="CW138" s="158"/>
      <c r="CX138" s="140"/>
      <c r="CY138" s="140"/>
      <c r="CZ138" s="155"/>
      <c r="DA138" s="140"/>
      <c r="DB138" s="140"/>
      <c r="DC138" s="161"/>
      <c r="DD138" s="140"/>
      <c r="DE138" s="140"/>
      <c r="DF138" s="61"/>
      <c r="DG138" s="61"/>
      <c r="DH138" s="61"/>
      <c r="DI138" s="61"/>
      <c r="DJ138" s="61"/>
      <c r="DK138" s="61"/>
    </row>
    <row r="139" spans="3:115" ht="15.75" x14ac:dyDescent="0.25">
      <c r="C139" s="61"/>
      <c r="D139" s="61"/>
      <c r="E139" s="61"/>
      <c r="F139" s="61"/>
      <c r="G139" s="61"/>
      <c r="H139" s="61"/>
      <c r="I139" s="61"/>
      <c r="J139" s="61"/>
      <c r="K139" s="61"/>
      <c r="L139" s="61"/>
      <c r="M139" s="61"/>
      <c r="N139" s="140"/>
      <c r="O139" s="140"/>
      <c r="P139" s="140"/>
      <c r="Q139" s="140"/>
      <c r="R139" s="140"/>
      <c r="S139" s="140"/>
      <c r="T139" s="140"/>
      <c r="U139" s="140"/>
      <c r="V139" s="140"/>
      <c r="W139" s="140"/>
      <c r="X139" s="140"/>
      <c r="Y139" s="140"/>
      <c r="Z139" s="157"/>
      <c r="AA139" s="157"/>
      <c r="AB139" s="157"/>
      <c r="AC139" s="158"/>
      <c r="AD139" s="61"/>
      <c r="AE139" s="152"/>
      <c r="AF139" s="152"/>
      <c r="AG139" s="61"/>
      <c r="AH139" s="61"/>
      <c r="AI139" s="61"/>
      <c r="AJ139" s="61"/>
      <c r="BI139" s="61"/>
      <c r="BJ139" s="140"/>
      <c r="BK139" s="140"/>
      <c r="BL139" s="140"/>
      <c r="BM139" s="140"/>
      <c r="BN139" s="140"/>
      <c r="BO139" s="158"/>
      <c r="BP139" s="140"/>
      <c r="BQ139" s="140"/>
      <c r="BR139" s="155"/>
      <c r="BS139" s="140"/>
      <c r="BT139" s="140"/>
      <c r="BU139" s="161"/>
      <c r="BV139" s="140"/>
      <c r="BW139" s="140"/>
      <c r="BX139" s="61"/>
      <c r="BY139" s="61"/>
      <c r="BZ139" s="61"/>
      <c r="CA139" s="140"/>
      <c r="CB139" s="140"/>
      <c r="CC139" s="140"/>
      <c r="CD139" s="140"/>
      <c r="CE139" s="140"/>
      <c r="CF139" s="158"/>
      <c r="CG139" s="140"/>
      <c r="CH139" s="140"/>
      <c r="CI139" s="155"/>
      <c r="CJ139" s="140"/>
      <c r="CK139" s="140"/>
      <c r="CL139" s="161"/>
      <c r="CM139" s="140"/>
      <c r="CN139" s="140"/>
      <c r="CO139" s="61"/>
      <c r="CP139" s="61"/>
      <c r="CQ139" s="61"/>
      <c r="CR139" s="140"/>
      <c r="CS139" s="140"/>
      <c r="CT139" s="140"/>
      <c r="CU139" s="140"/>
      <c r="CV139" s="140"/>
      <c r="CW139" s="158"/>
      <c r="CX139" s="140"/>
      <c r="CY139" s="140"/>
      <c r="CZ139" s="155"/>
      <c r="DA139" s="140"/>
      <c r="DB139" s="140"/>
      <c r="DC139" s="161"/>
      <c r="DD139" s="140"/>
      <c r="DE139" s="140"/>
      <c r="DF139" s="61"/>
      <c r="DG139" s="61"/>
      <c r="DH139" s="61"/>
      <c r="DI139" s="61"/>
      <c r="DJ139" s="61"/>
      <c r="DK139" s="61"/>
    </row>
    <row r="140" spans="3:115" ht="15.75" x14ac:dyDescent="0.25">
      <c r="C140" s="61"/>
      <c r="D140" s="61"/>
      <c r="E140" s="61"/>
      <c r="F140" s="61"/>
      <c r="G140" s="61"/>
      <c r="H140" s="61"/>
      <c r="I140" s="61"/>
      <c r="J140" s="61"/>
      <c r="K140" s="61"/>
      <c r="L140" s="61"/>
      <c r="M140" s="61"/>
      <c r="N140" s="140"/>
      <c r="O140" s="140"/>
      <c r="P140" s="140"/>
      <c r="Q140" s="140"/>
      <c r="R140" s="140"/>
      <c r="S140" s="140"/>
      <c r="T140" s="140"/>
      <c r="U140" s="140"/>
      <c r="V140" s="140"/>
      <c r="W140" s="140"/>
      <c r="X140" s="140"/>
      <c r="Y140" s="140"/>
      <c r="Z140" s="157"/>
      <c r="AA140" s="157"/>
      <c r="AB140" s="157"/>
      <c r="AC140" s="158"/>
      <c r="AD140" s="61"/>
      <c r="AE140" s="152"/>
      <c r="AF140" s="152"/>
      <c r="AG140" s="61"/>
      <c r="AH140" s="61"/>
      <c r="AI140" s="61"/>
      <c r="AJ140" s="61"/>
      <c r="BI140" s="61"/>
      <c r="BJ140" s="140"/>
      <c r="BK140" s="140"/>
      <c r="BL140" s="140"/>
      <c r="BM140" s="140"/>
      <c r="BN140" s="140"/>
      <c r="BO140" s="158"/>
      <c r="BP140" s="140"/>
      <c r="BQ140" s="140"/>
      <c r="BR140" s="155"/>
      <c r="BS140" s="140"/>
      <c r="BT140" s="140"/>
      <c r="BU140" s="161"/>
      <c r="BV140" s="140"/>
      <c r="BW140" s="140"/>
      <c r="BX140" s="61"/>
      <c r="BY140" s="61"/>
      <c r="BZ140" s="61"/>
      <c r="CA140" s="140"/>
      <c r="CB140" s="140"/>
      <c r="CC140" s="140"/>
      <c r="CD140" s="140"/>
      <c r="CE140" s="140"/>
      <c r="CF140" s="158"/>
      <c r="CG140" s="140"/>
      <c r="CH140" s="140"/>
      <c r="CI140" s="155"/>
      <c r="CJ140" s="140"/>
      <c r="CK140" s="140"/>
      <c r="CL140" s="161"/>
      <c r="CM140" s="140"/>
      <c r="CN140" s="140"/>
      <c r="CO140" s="61"/>
      <c r="CP140" s="61"/>
      <c r="CQ140" s="61"/>
      <c r="CR140" s="140"/>
      <c r="CS140" s="140"/>
      <c r="CT140" s="140"/>
      <c r="CU140" s="140"/>
      <c r="CV140" s="140"/>
      <c r="CW140" s="158"/>
      <c r="CX140" s="140"/>
      <c r="CY140" s="140"/>
      <c r="CZ140" s="155"/>
      <c r="DA140" s="140"/>
      <c r="DB140" s="140"/>
      <c r="DC140" s="161"/>
      <c r="DD140" s="140"/>
      <c r="DE140" s="140"/>
      <c r="DF140" s="61"/>
      <c r="DG140" s="61"/>
      <c r="DH140" s="61"/>
      <c r="DI140" s="61"/>
      <c r="DJ140" s="61"/>
      <c r="DK140" s="61"/>
    </row>
    <row r="141" spans="3:115" ht="15.75" x14ac:dyDescent="0.25">
      <c r="C141" s="61"/>
      <c r="D141" s="61"/>
      <c r="E141" s="61"/>
      <c r="F141" s="61"/>
      <c r="G141" s="61"/>
      <c r="H141" s="61"/>
      <c r="I141" s="61"/>
      <c r="J141" s="61"/>
      <c r="K141" s="61"/>
      <c r="L141" s="61"/>
      <c r="M141" s="61"/>
      <c r="N141" s="140"/>
      <c r="O141" s="140"/>
      <c r="P141" s="140"/>
      <c r="Q141" s="140"/>
      <c r="R141" s="140"/>
      <c r="S141" s="140"/>
      <c r="T141" s="140"/>
      <c r="U141" s="140"/>
      <c r="V141" s="140"/>
      <c r="W141" s="140"/>
      <c r="X141" s="140"/>
      <c r="Y141" s="140"/>
      <c r="Z141" s="157"/>
      <c r="AA141" s="157"/>
      <c r="AB141" s="157"/>
      <c r="AC141" s="158"/>
      <c r="AD141" s="61"/>
      <c r="AE141" s="152"/>
      <c r="AF141" s="152"/>
      <c r="AG141" s="61"/>
      <c r="AH141" s="61"/>
      <c r="AI141" s="61"/>
      <c r="AJ141" s="61"/>
      <c r="BI141" s="61"/>
      <c r="BJ141" s="140"/>
      <c r="BK141" s="140"/>
      <c r="BL141" s="140"/>
      <c r="BM141" s="140"/>
      <c r="BN141" s="140"/>
      <c r="BO141" s="158"/>
      <c r="BP141" s="140"/>
      <c r="BQ141" s="140"/>
      <c r="BR141" s="155"/>
      <c r="BS141" s="140"/>
      <c r="BT141" s="140"/>
      <c r="BU141" s="161"/>
      <c r="BV141" s="140"/>
      <c r="BW141" s="140"/>
      <c r="BX141" s="61"/>
      <c r="BY141" s="61"/>
      <c r="BZ141" s="61"/>
      <c r="CA141" s="140"/>
      <c r="CB141" s="140"/>
      <c r="CC141" s="140"/>
      <c r="CD141" s="140"/>
      <c r="CE141" s="140"/>
      <c r="CF141" s="158"/>
      <c r="CG141" s="140"/>
      <c r="CH141" s="140"/>
      <c r="CI141" s="155"/>
      <c r="CJ141" s="140"/>
      <c r="CK141" s="140"/>
      <c r="CL141" s="161"/>
      <c r="CM141" s="140"/>
      <c r="CN141" s="140"/>
      <c r="CO141" s="61"/>
      <c r="CP141" s="61"/>
      <c r="CQ141" s="61"/>
      <c r="CR141" s="140"/>
      <c r="CS141" s="140"/>
      <c r="CT141" s="140"/>
      <c r="CU141" s="140"/>
      <c r="CV141" s="140"/>
      <c r="CW141" s="158"/>
      <c r="CX141" s="140"/>
      <c r="CY141" s="140"/>
      <c r="CZ141" s="155"/>
      <c r="DA141" s="140"/>
      <c r="DB141" s="140"/>
      <c r="DC141" s="161"/>
      <c r="DD141" s="140"/>
      <c r="DE141" s="140"/>
      <c r="DF141" s="61"/>
      <c r="DG141" s="61"/>
      <c r="DH141" s="61"/>
      <c r="DI141" s="61"/>
      <c r="DJ141" s="61"/>
      <c r="DK141" s="61"/>
    </row>
    <row r="142" spans="3:115" ht="15.75" x14ac:dyDescent="0.25">
      <c r="C142" s="61"/>
      <c r="D142" s="61"/>
      <c r="E142" s="61"/>
      <c r="F142" s="61"/>
      <c r="G142" s="61"/>
      <c r="H142" s="61"/>
      <c r="I142" s="61"/>
      <c r="J142" s="61"/>
      <c r="K142" s="61"/>
      <c r="L142" s="61"/>
      <c r="M142" s="61"/>
      <c r="N142" s="140"/>
      <c r="O142" s="140"/>
      <c r="P142" s="140"/>
      <c r="Q142" s="140"/>
      <c r="R142" s="140"/>
      <c r="S142" s="140"/>
      <c r="T142" s="140"/>
      <c r="U142" s="140"/>
      <c r="V142" s="140"/>
      <c r="W142" s="140"/>
      <c r="X142" s="140"/>
      <c r="Y142" s="140"/>
      <c r="Z142" s="157"/>
      <c r="AA142" s="157"/>
      <c r="AB142" s="157"/>
      <c r="AC142" s="158"/>
      <c r="AD142" s="61"/>
      <c r="AE142" s="152"/>
      <c r="AF142" s="152"/>
      <c r="AG142" s="61"/>
      <c r="AH142" s="61"/>
      <c r="AI142" s="61"/>
      <c r="AJ142" s="61"/>
      <c r="BI142" s="61"/>
      <c r="BJ142" s="140"/>
      <c r="BK142" s="140"/>
      <c r="BL142" s="140"/>
      <c r="BM142" s="140"/>
      <c r="BN142" s="140"/>
      <c r="BO142" s="158"/>
      <c r="BP142" s="140"/>
      <c r="BQ142" s="140"/>
      <c r="BR142" s="155"/>
      <c r="BS142" s="140"/>
      <c r="BT142" s="140"/>
      <c r="BU142" s="161"/>
      <c r="BV142" s="140"/>
      <c r="BW142" s="140"/>
      <c r="BX142" s="61"/>
      <c r="BY142" s="61"/>
      <c r="BZ142" s="61"/>
      <c r="CA142" s="140"/>
      <c r="CB142" s="140"/>
      <c r="CC142" s="140"/>
      <c r="CD142" s="140"/>
      <c r="CE142" s="140"/>
      <c r="CF142" s="158"/>
      <c r="CG142" s="140"/>
      <c r="CH142" s="140"/>
      <c r="CI142" s="155"/>
      <c r="CJ142" s="140"/>
      <c r="CK142" s="140"/>
      <c r="CL142" s="161"/>
      <c r="CM142" s="140"/>
      <c r="CN142" s="140"/>
      <c r="CO142" s="61"/>
      <c r="CP142" s="61"/>
      <c r="CQ142" s="61"/>
      <c r="CR142" s="140"/>
      <c r="CS142" s="140"/>
      <c r="CT142" s="140"/>
      <c r="CU142" s="140"/>
      <c r="CV142" s="140"/>
      <c r="CW142" s="158"/>
      <c r="CX142" s="140"/>
      <c r="CY142" s="140"/>
      <c r="CZ142" s="155"/>
      <c r="DA142" s="140"/>
      <c r="DB142" s="140"/>
      <c r="DC142" s="161"/>
      <c r="DD142" s="140"/>
      <c r="DE142" s="140"/>
      <c r="DF142" s="61"/>
      <c r="DG142" s="61"/>
      <c r="DH142" s="61"/>
      <c r="DI142" s="61"/>
      <c r="DJ142" s="61"/>
      <c r="DK142" s="61"/>
    </row>
    <row r="143" spans="3:115" ht="15.75" customHeight="1" x14ac:dyDescent="0.25">
      <c r="C143" s="61"/>
      <c r="D143" s="61"/>
      <c r="E143" s="61"/>
      <c r="F143" s="61"/>
      <c r="G143" s="61"/>
      <c r="H143" s="165"/>
      <c r="I143" s="165"/>
      <c r="J143" s="61"/>
      <c r="K143" s="61"/>
      <c r="L143" s="61"/>
      <c r="M143" s="61"/>
      <c r="N143" s="140"/>
      <c r="O143" s="140"/>
      <c r="P143" s="140"/>
      <c r="Q143" s="140"/>
      <c r="R143" s="140"/>
      <c r="S143" s="140"/>
      <c r="T143" s="140"/>
      <c r="U143" s="140"/>
      <c r="V143" s="140"/>
      <c r="W143" s="140"/>
      <c r="X143" s="140"/>
      <c r="Y143" s="140"/>
      <c r="Z143" s="157"/>
      <c r="AA143" s="157"/>
      <c r="AB143" s="157"/>
      <c r="AC143" s="158"/>
      <c r="AD143" s="61"/>
      <c r="AE143" s="152"/>
      <c r="AF143" s="152"/>
      <c r="AG143" s="61"/>
      <c r="AH143" s="61"/>
      <c r="AI143" s="61"/>
      <c r="AJ143" s="61"/>
      <c r="BI143" s="61"/>
      <c r="BJ143" s="140"/>
      <c r="BK143" s="140"/>
      <c r="BL143" s="140"/>
      <c r="BM143" s="140"/>
      <c r="BN143" s="140"/>
      <c r="BO143" s="158"/>
      <c r="BP143" s="140"/>
      <c r="BQ143" s="140"/>
      <c r="BR143" s="155"/>
      <c r="BS143" s="140"/>
      <c r="BT143" s="140"/>
      <c r="BU143" s="161"/>
      <c r="BV143" s="140"/>
      <c r="BW143" s="140"/>
      <c r="BX143" s="61"/>
      <c r="BY143" s="61"/>
      <c r="BZ143" s="61"/>
      <c r="CA143" s="140"/>
      <c r="CB143" s="140"/>
      <c r="CC143" s="140"/>
      <c r="CD143" s="140"/>
      <c r="CE143" s="140"/>
      <c r="CF143" s="158"/>
      <c r="CG143" s="140"/>
      <c r="CH143" s="140"/>
      <c r="CI143" s="155"/>
      <c r="CJ143" s="140"/>
      <c r="CK143" s="140"/>
      <c r="CL143" s="161"/>
      <c r="CM143" s="140"/>
      <c r="CN143" s="140"/>
      <c r="CO143" s="61"/>
      <c r="CP143" s="61"/>
      <c r="CQ143" s="61"/>
      <c r="CR143" s="140"/>
      <c r="CS143" s="140"/>
      <c r="CT143" s="140"/>
      <c r="CU143" s="140"/>
      <c r="CV143" s="140"/>
      <c r="CW143" s="158"/>
      <c r="CX143" s="140"/>
      <c r="CY143" s="140"/>
      <c r="CZ143" s="155"/>
      <c r="DA143" s="140"/>
      <c r="DB143" s="140"/>
      <c r="DC143" s="161"/>
      <c r="DD143" s="140"/>
      <c r="DE143" s="140"/>
      <c r="DF143" s="61"/>
      <c r="DG143" s="61"/>
      <c r="DH143" s="61"/>
      <c r="DI143" s="61"/>
      <c r="DJ143" s="61"/>
      <c r="DK143" s="61"/>
    </row>
    <row r="144" spans="3:115" ht="15.75" x14ac:dyDescent="0.25">
      <c r="C144" s="61"/>
      <c r="D144" s="61"/>
      <c r="E144" s="61"/>
      <c r="F144" s="61"/>
      <c r="G144" s="61"/>
      <c r="H144" s="61"/>
      <c r="I144" s="61"/>
      <c r="J144" s="61"/>
      <c r="K144" s="61"/>
      <c r="L144" s="61"/>
      <c r="M144" s="61"/>
      <c r="N144" s="140"/>
      <c r="O144" s="140"/>
      <c r="P144" s="140"/>
      <c r="Q144" s="140"/>
      <c r="R144" s="140"/>
      <c r="S144" s="140"/>
      <c r="T144" s="140"/>
      <c r="U144" s="140"/>
      <c r="V144" s="140"/>
      <c r="W144" s="140"/>
      <c r="X144" s="140"/>
      <c r="Y144" s="140"/>
      <c r="Z144" s="157"/>
      <c r="AA144" s="157"/>
      <c r="AB144" s="157"/>
      <c r="AC144" s="158"/>
      <c r="AD144" s="61"/>
      <c r="AE144" s="152"/>
      <c r="AF144" s="152"/>
      <c r="AG144" s="61"/>
      <c r="AH144" s="61"/>
      <c r="AI144" s="61"/>
      <c r="AJ144" s="61"/>
      <c r="BI144" s="61"/>
      <c r="BJ144" s="140"/>
      <c r="BK144" s="140"/>
      <c r="BL144" s="140"/>
      <c r="BM144" s="140"/>
      <c r="BN144" s="140"/>
      <c r="BO144" s="158"/>
      <c r="BP144" s="140"/>
      <c r="BQ144" s="140"/>
      <c r="BR144" s="155"/>
      <c r="BS144" s="140"/>
      <c r="BT144" s="140"/>
      <c r="BU144" s="161"/>
      <c r="BV144" s="140"/>
      <c r="BW144" s="140"/>
      <c r="BX144" s="61"/>
      <c r="BY144" s="61"/>
      <c r="BZ144" s="61"/>
      <c r="CA144" s="140"/>
      <c r="CB144" s="140"/>
      <c r="CC144" s="140"/>
      <c r="CD144" s="140"/>
      <c r="CE144" s="140"/>
      <c r="CF144" s="158"/>
      <c r="CG144" s="140"/>
      <c r="CH144" s="140"/>
      <c r="CI144" s="155"/>
      <c r="CJ144" s="140"/>
      <c r="CK144" s="140"/>
      <c r="CL144" s="161"/>
      <c r="CM144" s="140"/>
      <c r="CN144" s="140"/>
      <c r="CO144" s="61"/>
      <c r="CP144" s="61"/>
      <c r="CQ144" s="61"/>
      <c r="CR144" s="140"/>
      <c r="CS144" s="140"/>
      <c r="CT144" s="140"/>
      <c r="CU144" s="140"/>
      <c r="CV144" s="140"/>
      <c r="CW144" s="158"/>
      <c r="CX144" s="140"/>
      <c r="CY144" s="140"/>
      <c r="CZ144" s="155"/>
      <c r="DA144" s="140"/>
      <c r="DB144" s="140"/>
      <c r="DC144" s="161"/>
      <c r="DD144" s="140"/>
      <c r="DE144" s="140"/>
      <c r="DF144" s="61"/>
      <c r="DG144" s="61"/>
      <c r="DH144" s="61"/>
      <c r="DI144" s="61"/>
      <c r="DJ144" s="61"/>
      <c r="DK144" s="61"/>
    </row>
    <row r="145" spans="3:115" ht="15.75" x14ac:dyDescent="0.25">
      <c r="C145" s="61"/>
      <c r="D145" s="61"/>
      <c r="E145" s="61"/>
      <c r="F145" s="61"/>
      <c r="G145" s="61"/>
      <c r="H145" s="166"/>
      <c r="I145" s="167"/>
      <c r="J145" s="61"/>
      <c r="K145" s="61"/>
      <c r="L145" s="61"/>
      <c r="M145" s="61"/>
      <c r="N145" s="140"/>
      <c r="O145" s="140"/>
      <c r="P145" s="140"/>
      <c r="Q145" s="140"/>
      <c r="R145" s="140"/>
      <c r="S145" s="140"/>
      <c r="T145" s="140"/>
      <c r="U145" s="140"/>
      <c r="V145" s="140"/>
      <c r="W145" s="140"/>
      <c r="X145" s="140"/>
      <c r="Y145" s="140"/>
      <c r="Z145" s="157"/>
      <c r="AA145" s="157"/>
      <c r="AB145" s="157"/>
      <c r="AC145" s="158"/>
      <c r="AD145" s="61"/>
      <c r="AE145" s="152"/>
      <c r="AF145" s="152"/>
      <c r="AG145" s="61"/>
      <c r="AH145" s="61"/>
      <c r="AI145" s="61"/>
      <c r="AJ145" s="61"/>
      <c r="BI145" s="61"/>
      <c r="BJ145" s="140"/>
      <c r="BK145" s="140"/>
      <c r="BL145" s="140"/>
      <c r="BM145" s="140"/>
      <c r="BN145" s="140"/>
      <c r="BO145" s="158"/>
      <c r="BP145" s="140"/>
      <c r="BQ145" s="140"/>
      <c r="BR145" s="155"/>
      <c r="BS145" s="140"/>
      <c r="BT145" s="140"/>
      <c r="BU145" s="161"/>
      <c r="BV145" s="140"/>
      <c r="BW145" s="140"/>
      <c r="BX145" s="61"/>
      <c r="BY145" s="61"/>
      <c r="BZ145" s="61"/>
      <c r="CA145" s="140"/>
      <c r="CB145" s="140"/>
      <c r="CC145" s="140"/>
      <c r="CD145" s="140"/>
      <c r="CE145" s="140"/>
      <c r="CF145" s="158"/>
      <c r="CG145" s="140"/>
      <c r="CH145" s="140"/>
      <c r="CI145" s="155"/>
      <c r="CJ145" s="140"/>
      <c r="CK145" s="140"/>
      <c r="CL145" s="161"/>
      <c r="CM145" s="140"/>
      <c r="CN145" s="140"/>
      <c r="CO145" s="61"/>
      <c r="CP145" s="61"/>
      <c r="CQ145" s="61"/>
      <c r="CR145" s="140"/>
      <c r="CS145" s="140"/>
      <c r="CT145" s="140"/>
      <c r="CU145" s="140"/>
      <c r="CV145" s="140"/>
      <c r="CW145" s="158"/>
      <c r="CX145" s="140"/>
      <c r="CY145" s="140"/>
      <c r="CZ145" s="155"/>
      <c r="DA145" s="140"/>
      <c r="DB145" s="140"/>
      <c r="DC145" s="161"/>
      <c r="DD145" s="140"/>
      <c r="DE145" s="140"/>
      <c r="DF145" s="61"/>
      <c r="DG145" s="61"/>
      <c r="DH145" s="61"/>
      <c r="DI145" s="61"/>
      <c r="DJ145" s="61"/>
      <c r="DK145" s="61"/>
    </row>
    <row r="146" spans="3:115" ht="15.75" x14ac:dyDescent="0.25">
      <c r="C146" s="61"/>
      <c r="D146" s="61"/>
      <c r="E146" s="61"/>
      <c r="F146" s="61"/>
      <c r="G146" s="61"/>
      <c r="H146" s="168"/>
      <c r="I146" s="169"/>
      <c r="J146" s="61"/>
      <c r="K146" s="61"/>
      <c r="L146" s="61"/>
      <c r="M146" s="61"/>
      <c r="N146" s="140"/>
      <c r="O146" s="140"/>
      <c r="P146" s="140"/>
      <c r="Q146" s="140"/>
      <c r="R146" s="140"/>
      <c r="S146" s="140"/>
      <c r="T146" s="140"/>
      <c r="U146" s="140"/>
      <c r="V146" s="140"/>
      <c r="W146" s="140"/>
      <c r="X146" s="140"/>
      <c r="Y146" s="140"/>
      <c r="Z146" s="157"/>
      <c r="AA146" s="157"/>
      <c r="AB146" s="157"/>
      <c r="AC146" s="158"/>
      <c r="AD146" s="61"/>
      <c r="AE146" s="152"/>
      <c r="AF146" s="152"/>
      <c r="AG146" s="61"/>
      <c r="AH146" s="61"/>
      <c r="AI146" s="61"/>
      <c r="AJ146" s="61"/>
      <c r="BI146" s="61"/>
      <c r="BJ146" s="140"/>
      <c r="BK146" s="140"/>
      <c r="BL146" s="140"/>
      <c r="BM146" s="140"/>
      <c r="BN146" s="140"/>
      <c r="BO146" s="158"/>
      <c r="BP146" s="140"/>
      <c r="BQ146" s="140"/>
      <c r="BR146" s="155"/>
      <c r="BS146" s="140"/>
      <c r="BT146" s="140"/>
      <c r="BU146" s="161"/>
      <c r="BV146" s="140"/>
      <c r="BW146" s="140"/>
      <c r="BX146" s="61"/>
      <c r="BY146" s="61"/>
      <c r="BZ146" s="61"/>
      <c r="CA146" s="140"/>
      <c r="CB146" s="140"/>
      <c r="CC146" s="140"/>
      <c r="CD146" s="140"/>
      <c r="CE146" s="140"/>
      <c r="CF146" s="158"/>
      <c r="CG146" s="140"/>
      <c r="CH146" s="140"/>
      <c r="CI146" s="155"/>
      <c r="CJ146" s="140"/>
      <c r="CK146" s="140"/>
      <c r="CL146" s="161"/>
      <c r="CM146" s="140"/>
      <c r="CN146" s="140"/>
      <c r="CO146" s="61"/>
      <c r="CP146" s="61"/>
      <c r="CQ146" s="61"/>
      <c r="CR146" s="140"/>
      <c r="CS146" s="140"/>
      <c r="CT146" s="140"/>
      <c r="CU146" s="140"/>
      <c r="CV146" s="140"/>
      <c r="CW146" s="158"/>
      <c r="CX146" s="140"/>
      <c r="CY146" s="140"/>
      <c r="CZ146" s="155"/>
      <c r="DA146" s="140"/>
      <c r="DB146" s="140"/>
      <c r="DC146" s="161"/>
      <c r="DD146" s="140"/>
      <c r="DE146" s="140"/>
      <c r="DF146" s="61"/>
      <c r="DG146" s="61"/>
      <c r="DH146" s="61"/>
      <c r="DI146" s="61"/>
      <c r="DJ146" s="61"/>
      <c r="DK146" s="61"/>
    </row>
    <row r="147" spans="3:115" ht="15.75" x14ac:dyDescent="0.25">
      <c r="C147" s="61"/>
      <c r="D147" s="61"/>
      <c r="E147" s="61"/>
      <c r="F147" s="61"/>
      <c r="G147" s="61"/>
      <c r="H147" s="61"/>
      <c r="I147" s="61"/>
      <c r="J147" s="61"/>
      <c r="K147" s="61"/>
      <c r="L147" s="61"/>
      <c r="M147" s="61"/>
      <c r="N147" s="140"/>
      <c r="O147" s="140"/>
      <c r="P147" s="140"/>
      <c r="Q147" s="140"/>
      <c r="R147" s="140"/>
      <c r="S147" s="140"/>
      <c r="T147" s="140"/>
      <c r="U147" s="140"/>
      <c r="V147" s="140"/>
      <c r="W147" s="140"/>
      <c r="X147" s="140"/>
      <c r="Y147" s="140"/>
      <c r="Z147" s="157"/>
      <c r="AA147" s="157"/>
      <c r="AB147" s="157"/>
      <c r="AC147" s="158"/>
      <c r="AD147" s="61"/>
      <c r="AE147" s="152"/>
      <c r="AF147" s="152"/>
      <c r="AG147" s="61"/>
      <c r="AH147" s="61"/>
      <c r="AI147" s="61"/>
      <c r="AJ147" s="61"/>
      <c r="BI147" s="61"/>
      <c r="BJ147" s="140"/>
      <c r="BK147" s="140"/>
      <c r="BL147" s="140"/>
      <c r="BM147" s="140"/>
      <c r="BN147" s="140"/>
      <c r="BO147" s="158"/>
      <c r="BP147" s="140"/>
      <c r="BQ147" s="140"/>
      <c r="BR147" s="155"/>
      <c r="BS147" s="140"/>
      <c r="BT147" s="140"/>
      <c r="BU147" s="161"/>
      <c r="BV147" s="140"/>
      <c r="BW147" s="140"/>
      <c r="BX147" s="61"/>
      <c r="BY147" s="61"/>
      <c r="BZ147" s="61"/>
      <c r="CA147" s="140"/>
      <c r="CB147" s="140"/>
      <c r="CC147" s="140"/>
      <c r="CD147" s="140"/>
      <c r="CE147" s="140"/>
      <c r="CF147" s="158"/>
      <c r="CG147" s="140"/>
      <c r="CH147" s="140"/>
      <c r="CI147" s="155"/>
      <c r="CJ147" s="140"/>
      <c r="CK147" s="140"/>
      <c r="CL147" s="161"/>
      <c r="CM147" s="140"/>
      <c r="CN147" s="140"/>
      <c r="CO147" s="61"/>
      <c r="CP147" s="61"/>
      <c r="CQ147" s="61"/>
      <c r="CR147" s="140"/>
      <c r="CS147" s="140"/>
      <c r="CT147" s="140"/>
      <c r="CU147" s="140"/>
      <c r="CV147" s="140"/>
      <c r="CW147" s="158"/>
      <c r="CX147" s="140"/>
      <c r="CY147" s="140"/>
      <c r="CZ147" s="155"/>
      <c r="DA147" s="140"/>
      <c r="DB147" s="140"/>
      <c r="DC147" s="161"/>
      <c r="DD147" s="140"/>
      <c r="DE147" s="140"/>
      <c r="DF147" s="61"/>
      <c r="DG147" s="61"/>
      <c r="DH147" s="61"/>
      <c r="DI147" s="61"/>
      <c r="DJ147" s="61"/>
      <c r="DK147" s="61"/>
    </row>
    <row r="148" spans="3:115" ht="15.75" x14ac:dyDescent="0.25">
      <c r="C148" s="61"/>
      <c r="D148" s="61"/>
      <c r="E148" s="61"/>
      <c r="F148" s="61"/>
      <c r="G148" s="61"/>
      <c r="H148" s="61"/>
      <c r="I148" s="61"/>
      <c r="J148" s="61"/>
      <c r="K148" s="61"/>
      <c r="L148" s="61"/>
      <c r="M148" s="61"/>
      <c r="N148" s="140"/>
      <c r="O148" s="140"/>
      <c r="P148" s="140"/>
      <c r="Q148" s="140"/>
      <c r="R148" s="140"/>
      <c r="S148" s="140"/>
      <c r="T148" s="140"/>
      <c r="U148" s="140"/>
      <c r="V148" s="140"/>
      <c r="W148" s="140"/>
      <c r="X148" s="140"/>
      <c r="Y148" s="140"/>
      <c r="Z148" s="157"/>
      <c r="AA148" s="157"/>
      <c r="AB148" s="157"/>
      <c r="AC148" s="158"/>
      <c r="AD148" s="61"/>
      <c r="AE148" s="152"/>
      <c r="AF148" s="152"/>
      <c r="AG148" s="61"/>
      <c r="AH148" s="61"/>
      <c r="AI148" s="61"/>
      <c r="AJ148" s="61"/>
      <c r="BI148" s="61"/>
      <c r="BJ148" s="140"/>
      <c r="BK148" s="140"/>
      <c r="BL148" s="140"/>
      <c r="BM148" s="140"/>
      <c r="BN148" s="140"/>
      <c r="BO148" s="158"/>
      <c r="BP148" s="140"/>
      <c r="BQ148" s="140"/>
      <c r="BR148" s="155"/>
      <c r="BS148" s="140"/>
      <c r="BT148" s="140"/>
      <c r="BU148" s="161"/>
      <c r="BV148" s="140"/>
      <c r="BW148" s="140"/>
      <c r="BX148" s="61"/>
      <c r="BY148" s="61"/>
      <c r="BZ148" s="61"/>
      <c r="CA148" s="140"/>
      <c r="CB148" s="140"/>
      <c r="CC148" s="140"/>
      <c r="CD148" s="140"/>
      <c r="CE148" s="140"/>
      <c r="CF148" s="158"/>
      <c r="CG148" s="140"/>
      <c r="CH148" s="140"/>
      <c r="CI148" s="155"/>
      <c r="CJ148" s="140"/>
      <c r="CK148" s="140"/>
      <c r="CL148" s="161"/>
      <c r="CM148" s="140"/>
      <c r="CN148" s="140"/>
      <c r="CO148" s="61"/>
      <c r="CP148" s="61"/>
      <c r="CQ148" s="61"/>
      <c r="CR148" s="140"/>
      <c r="CS148" s="140"/>
      <c r="CT148" s="140"/>
      <c r="CU148" s="140"/>
      <c r="CV148" s="140"/>
      <c r="CW148" s="158"/>
      <c r="CX148" s="140"/>
      <c r="CY148" s="140"/>
      <c r="CZ148" s="155"/>
      <c r="DA148" s="140"/>
      <c r="DB148" s="140"/>
      <c r="DC148" s="161"/>
      <c r="DD148" s="140"/>
      <c r="DE148" s="140"/>
      <c r="DF148" s="61"/>
      <c r="DG148" s="61"/>
      <c r="DH148" s="61"/>
      <c r="DI148" s="61"/>
      <c r="DJ148" s="61"/>
      <c r="DK148" s="61"/>
    </row>
    <row r="149" spans="3:115" ht="15.75" x14ac:dyDescent="0.25">
      <c r="C149" s="61"/>
      <c r="D149" s="61"/>
      <c r="E149" s="61"/>
      <c r="F149" s="61"/>
      <c r="G149" s="61"/>
      <c r="H149" s="61"/>
      <c r="I149" s="61"/>
      <c r="J149" s="61"/>
      <c r="K149" s="61"/>
      <c r="L149" s="61"/>
      <c r="M149" s="61"/>
      <c r="N149" s="140"/>
      <c r="O149" s="140"/>
      <c r="P149" s="140"/>
      <c r="Q149" s="140"/>
      <c r="R149" s="140"/>
      <c r="S149" s="140"/>
      <c r="T149" s="140"/>
      <c r="U149" s="140"/>
      <c r="V149" s="140"/>
      <c r="W149" s="140"/>
      <c r="X149" s="140"/>
      <c r="Y149" s="140"/>
      <c r="Z149" s="157"/>
      <c r="AA149" s="157"/>
      <c r="AB149" s="157"/>
      <c r="AC149" s="158"/>
      <c r="AD149" s="61"/>
      <c r="AE149" s="152"/>
      <c r="AF149" s="152"/>
      <c r="AG149" s="61"/>
      <c r="AH149" s="61"/>
      <c r="AI149" s="61"/>
      <c r="AJ149" s="61"/>
      <c r="BI149" s="61"/>
      <c r="BJ149" s="140"/>
      <c r="BK149" s="140"/>
      <c r="BL149" s="140"/>
      <c r="BM149" s="140"/>
      <c r="BN149" s="140"/>
      <c r="BO149" s="158"/>
      <c r="BP149" s="140"/>
      <c r="BQ149" s="140"/>
      <c r="BR149" s="155"/>
      <c r="BS149" s="140"/>
      <c r="BT149" s="140"/>
      <c r="BU149" s="161"/>
      <c r="BV149" s="140"/>
      <c r="BW149" s="140"/>
      <c r="BX149" s="61"/>
      <c r="BY149" s="61"/>
      <c r="BZ149" s="61"/>
      <c r="CA149" s="140"/>
      <c r="CB149" s="140"/>
      <c r="CC149" s="140"/>
      <c r="CD149" s="140"/>
      <c r="CE149" s="140"/>
      <c r="CF149" s="158"/>
      <c r="CG149" s="140"/>
      <c r="CH149" s="140"/>
      <c r="CI149" s="155"/>
      <c r="CJ149" s="140"/>
      <c r="CK149" s="140"/>
      <c r="CL149" s="161"/>
      <c r="CM149" s="140"/>
      <c r="CN149" s="140"/>
      <c r="CO149" s="61"/>
      <c r="CP149" s="61"/>
      <c r="CQ149" s="61"/>
      <c r="CR149" s="140"/>
      <c r="CS149" s="140"/>
      <c r="CT149" s="140"/>
      <c r="CU149" s="140"/>
      <c r="CV149" s="140"/>
      <c r="CW149" s="158"/>
      <c r="CX149" s="140"/>
      <c r="CY149" s="140"/>
      <c r="CZ149" s="155"/>
      <c r="DA149" s="140"/>
      <c r="DB149" s="140"/>
      <c r="DC149" s="161"/>
      <c r="DD149" s="140"/>
      <c r="DE149" s="140"/>
      <c r="DF149" s="61"/>
      <c r="DG149" s="61"/>
      <c r="DH149" s="61"/>
      <c r="DI149" s="61"/>
      <c r="DJ149" s="61"/>
      <c r="DK149" s="61"/>
    </row>
    <row r="150" spans="3:115" ht="15.75" x14ac:dyDescent="0.25">
      <c r="C150" s="61"/>
      <c r="D150" s="61"/>
      <c r="E150" s="61"/>
      <c r="F150" s="61"/>
      <c r="G150" s="61"/>
      <c r="H150" s="61"/>
      <c r="I150" s="61"/>
      <c r="J150" s="61"/>
      <c r="K150" s="61"/>
      <c r="L150" s="61"/>
      <c r="M150" s="61"/>
      <c r="N150" s="140"/>
      <c r="O150" s="140"/>
      <c r="P150" s="140"/>
      <c r="Q150" s="140"/>
      <c r="R150" s="140"/>
      <c r="S150" s="140"/>
      <c r="T150" s="140"/>
      <c r="U150" s="140"/>
      <c r="V150" s="140"/>
      <c r="W150" s="140"/>
      <c r="X150" s="140"/>
      <c r="Y150" s="140"/>
      <c r="Z150" s="157"/>
      <c r="AA150" s="157"/>
      <c r="AB150" s="157"/>
      <c r="AC150" s="158"/>
      <c r="AD150" s="61"/>
      <c r="AE150" s="152"/>
      <c r="AF150" s="152"/>
      <c r="AG150" s="61"/>
      <c r="AH150" s="61"/>
      <c r="AI150" s="61"/>
      <c r="AJ150" s="61"/>
      <c r="BI150" s="61"/>
      <c r="BJ150" s="140"/>
      <c r="BK150" s="140"/>
      <c r="BL150" s="140"/>
      <c r="BM150" s="140"/>
      <c r="BN150" s="140"/>
      <c r="BO150" s="158"/>
      <c r="BP150" s="140"/>
      <c r="BQ150" s="140"/>
      <c r="BR150" s="155"/>
      <c r="BS150" s="140"/>
      <c r="BT150" s="140"/>
      <c r="BU150" s="161"/>
      <c r="BV150" s="140"/>
      <c r="BW150" s="140"/>
      <c r="BX150" s="61"/>
      <c r="BY150" s="61"/>
      <c r="BZ150" s="61"/>
      <c r="CA150" s="140"/>
      <c r="CB150" s="140"/>
      <c r="CC150" s="140"/>
      <c r="CD150" s="140"/>
      <c r="CE150" s="140"/>
      <c r="CF150" s="158"/>
      <c r="CG150" s="140"/>
      <c r="CH150" s="140"/>
      <c r="CI150" s="155"/>
      <c r="CJ150" s="140"/>
      <c r="CK150" s="140"/>
      <c r="CL150" s="161"/>
      <c r="CM150" s="140"/>
      <c r="CN150" s="140"/>
      <c r="CO150" s="61"/>
      <c r="CP150" s="61"/>
      <c r="CQ150" s="61"/>
      <c r="CR150" s="140"/>
      <c r="CS150" s="140"/>
      <c r="CT150" s="140"/>
      <c r="CU150" s="140"/>
      <c r="CV150" s="140"/>
      <c r="CW150" s="158"/>
      <c r="CX150" s="140"/>
      <c r="CY150" s="140"/>
      <c r="CZ150" s="155"/>
      <c r="DA150" s="140"/>
      <c r="DB150" s="140"/>
      <c r="DC150" s="161"/>
      <c r="DD150" s="140"/>
      <c r="DE150" s="140"/>
      <c r="DF150" s="61"/>
      <c r="DG150" s="61"/>
      <c r="DH150" s="61"/>
      <c r="DI150" s="61"/>
      <c r="DJ150" s="61"/>
      <c r="DK150" s="61"/>
    </row>
    <row r="151" spans="3:115" ht="15.75" x14ac:dyDescent="0.25">
      <c r="C151" s="61"/>
      <c r="D151" s="61"/>
      <c r="E151" s="61"/>
      <c r="F151" s="61"/>
      <c r="G151" s="61"/>
      <c r="H151" s="61"/>
      <c r="I151" s="61"/>
      <c r="J151" s="61"/>
      <c r="K151" s="61"/>
      <c r="L151" s="61"/>
      <c r="M151" s="61"/>
      <c r="N151" s="140"/>
      <c r="O151" s="140"/>
      <c r="P151" s="140"/>
      <c r="Q151" s="140"/>
      <c r="R151" s="140"/>
      <c r="S151" s="140"/>
      <c r="T151" s="140"/>
      <c r="U151" s="140"/>
      <c r="V151" s="140"/>
      <c r="W151" s="140"/>
      <c r="X151" s="140"/>
      <c r="Y151" s="140"/>
      <c r="Z151" s="157"/>
      <c r="AA151" s="157"/>
      <c r="AB151" s="157"/>
      <c r="AC151" s="158"/>
      <c r="AD151" s="61"/>
      <c r="AE151" s="152"/>
      <c r="AF151" s="152"/>
      <c r="AG151" s="61"/>
      <c r="AH151" s="61"/>
      <c r="AI151" s="61"/>
      <c r="AJ151" s="61"/>
      <c r="BI151" s="61"/>
      <c r="BJ151" s="140"/>
      <c r="BK151" s="140"/>
      <c r="BL151" s="140"/>
      <c r="BM151" s="140"/>
      <c r="BN151" s="140"/>
      <c r="BO151" s="158"/>
      <c r="BP151" s="140"/>
      <c r="BQ151" s="140"/>
      <c r="BR151" s="155"/>
      <c r="BS151" s="140"/>
      <c r="BT151" s="140"/>
      <c r="BU151" s="161"/>
      <c r="BV151" s="140"/>
      <c r="BW151" s="140"/>
      <c r="BX151" s="61"/>
      <c r="BY151" s="61"/>
      <c r="BZ151" s="61"/>
      <c r="CA151" s="140"/>
      <c r="CB151" s="140"/>
      <c r="CC151" s="140"/>
      <c r="CD151" s="140"/>
      <c r="CE151" s="140"/>
      <c r="CF151" s="158"/>
      <c r="CG151" s="140"/>
      <c r="CH151" s="140"/>
      <c r="CI151" s="155"/>
      <c r="CJ151" s="140"/>
      <c r="CK151" s="140"/>
      <c r="CL151" s="161"/>
      <c r="CM151" s="140"/>
      <c r="CN151" s="140"/>
      <c r="CO151" s="61"/>
      <c r="CP151" s="61"/>
      <c r="CQ151" s="61"/>
      <c r="CR151" s="140"/>
      <c r="CS151" s="140"/>
      <c r="CT151" s="140"/>
      <c r="CU151" s="140"/>
      <c r="CV151" s="140"/>
      <c r="CW151" s="158"/>
      <c r="CX151" s="140"/>
      <c r="CY151" s="140"/>
      <c r="CZ151" s="155"/>
      <c r="DA151" s="140"/>
      <c r="DB151" s="140"/>
      <c r="DC151" s="161"/>
      <c r="DD151" s="140"/>
      <c r="DE151" s="140"/>
      <c r="DF151" s="61"/>
      <c r="DG151" s="61"/>
      <c r="DH151" s="61"/>
      <c r="DI151" s="61"/>
      <c r="DJ151" s="61"/>
      <c r="DK151" s="61"/>
    </row>
    <row r="152" spans="3:115" ht="15.75" x14ac:dyDescent="0.25">
      <c r="C152" s="61"/>
      <c r="D152" s="61"/>
      <c r="E152" s="61"/>
      <c r="F152" s="61"/>
      <c r="G152" s="61"/>
      <c r="H152" s="61"/>
      <c r="I152" s="61"/>
      <c r="J152" s="61"/>
      <c r="K152" s="61"/>
      <c r="L152" s="61"/>
      <c r="M152" s="61"/>
      <c r="N152" s="140"/>
      <c r="O152" s="140"/>
      <c r="P152" s="140"/>
      <c r="Q152" s="140"/>
      <c r="R152" s="140"/>
      <c r="S152" s="140"/>
      <c r="T152" s="140"/>
      <c r="U152" s="140"/>
      <c r="V152" s="140"/>
      <c r="W152" s="140"/>
      <c r="X152" s="140"/>
      <c r="Y152" s="140"/>
      <c r="Z152" s="157"/>
      <c r="AA152" s="157"/>
      <c r="AB152" s="157"/>
      <c r="AC152" s="158"/>
      <c r="AD152" s="61"/>
      <c r="AE152" s="152"/>
      <c r="AF152" s="152"/>
      <c r="AG152" s="61"/>
      <c r="AH152" s="61"/>
      <c r="AI152" s="61"/>
      <c r="AJ152" s="61"/>
      <c r="BI152" s="61"/>
      <c r="BJ152" s="140"/>
      <c r="BK152" s="140"/>
      <c r="BL152" s="140"/>
      <c r="BM152" s="140"/>
      <c r="BN152" s="140"/>
      <c r="BO152" s="158"/>
      <c r="BP152" s="140"/>
      <c r="BQ152" s="140"/>
      <c r="BR152" s="155"/>
      <c r="BS152" s="140"/>
      <c r="BT152" s="140"/>
      <c r="BU152" s="161"/>
      <c r="BV152" s="140"/>
      <c r="BW152" s="140"/>
      <c r="BX152" s="61"/>
      <c r="BY152" s="61"/>
      <c r="BZ152" s="61"/>
      <c r="CA152" s="140"/>
      <c r="CB152" s="140"/>
      <c r="CC152" s="140"/>
      <c r="CD152" s="140"/>
      <c r="CE152" s="140"/>
      <c r="CF152" s="158"/>
      <c r="CG152" s="140"/>
      <c r="CH152" s="140"/>
      <c r="CI152" s="155"/>
      <c r="CJ152" s="140"/>
      <c r="CK152" s="140"/>
      <c r="CL152" s="161"/>
      <c r="CM152" s="140"/>
      <c r="CN152" s="140"/>
      <c r="CO152" s="61"/>
      <c r="CP152" s="61"/>
      <c r="CQ152" s="61"/>
      <c r="CR152" s="140"/>
      <c r="CS152" s="140"/>
      <c r="CT152" s="140"/>
      <c r="CU152" s="140"/>
      <c r="CV152" s="140"/>
      <c r="CW152" s="158"/>
      <c r="CX152" s="140"/>
      <c r="CY152" s="140"/>
      <c r="CZ152" s="155"/>
      <c r="DA152" s="140"/>
      <c r="DB152" s="140"/>
      <c r="DC152" s="161"/>
      <c r="DD152" s="140"/>
      <c r="DE152" s="140"/>
      <c r="DF152" s="61"/>
      <c r="DG152" s="61"/>
      <c r="DH152" s="61"/>
      <c r="DI152" s="61"/>
      <c r="DJ152" s="61"/>
      <c r="DK152" s="61"/>
    </row>
    <row r="153" spans="3:115" ht="15.75" x14ac:dyDescent="0.25">
      <c r="C153" s="61"/>
      <c r="D153" s="61"/>
      <c r="E153" s="61"/>
      <c r="F153" s="61"/>
      <c r="G153" s="61"/>
      <c r="H153" s="61"/>
      <c r="I153" s="61"/>
      <c r="J153" s="61"/>
      <c r="K153" s="61"/>
      <c r="L153" s="61"/>
      <c r="M153" s="61"/>
      <c r="N153" s="140"/>
      <c r="O153" s="140"/>
      <c r="P153" s="140"/>
      <c r="Q153" s="140"/>
      <c r="R153" s="140"/>
      <c r="S153" s="140"/>
      <c r="T153" s="140"/>
      <c r="U153" s="140"/>
      <c r="V153" s="140"/>
      <c r="W153" s="140"/>
      <c r="X153" s="140"/>
      <c r="Y153" s="140"/>
      <c r="Z153" s="157"/>
      <c r="AA153" s="157"/>
      <c r="AB153" s="157"/>
      <c r="AC153" s="158"/>
      <c r="AD153" s="61"/>
      <c r="AE153" s="152"/>
      <c r="AF153" s="152"/>
      <c r="AG153" s="61"/>
      <c r="AH153" s="61"/>
      <c r="AI153" s="61"/>
      <c r="AJ153" s="61"/>
      <c r="BI153" s="61"/>
      <c r="BJ153" s="140"/>
      <c r="BK153" s="140"/>
      <c r="BL153" s="140"/>
      <c r="BM153" s="140"/>
      <c r="BN153" s="140"/>
      <c r="BO153" s="158"/>
      <c r="BP153" s="140"/>
      <c r="BQ153" s="140"/>
      <c r="BR153" s="155"/>
      <c r="BS153" s="140"/>
      <c r="BT153" s="140"/>
      <c r="BU153" s="161"/>
      <c r="BV153" s="140"/>
      <c r="BW153" s="140"/>
      <c r="BX153" s="61"/>
      <c r="BY153" s="61"/>
      <c r="BZ153" s="61"/>
      <c r="CA153" s="140"/>
      <c r="CB153" s="140"/>
      <c r="CC153" s="140"/>
      <c r="CD153" s="140"/>
      <c r="CE153" s="140"/>
      <c r="CF153" s="158"/>
      <c r="CG153" s="140"/>
      <c r="CH153" s="140"/>
      <c r="CI153" s="155"/>
      <c r="CJ153" s="140"/>
      <c r="CK153" s="140"/>
      <c r="CL153" s="161"/>
      <c r="CM153" s="140"/>
      <c r="CN153" s="140"/>
      <c r="CO153" s="61"/>
      <c r="CP153" s="61"/>
      <c r="CQ153" s="61"/>
      <c r="CR153" s="140"/>
      <c r="CS153" s="140"/>
      <c r="CT153" s="140"/>
      <c r="CU153" s="140"/>
      <c r="CV153" s="140"/>
      <c r="CW153" s="158"/>
      <c r="CX153" s="140"/>
      <c r="CY153" s="140"/>
      <c r="CZ153" s="155"/>
      <c r="DA153" s="140"/>
      <c r="DB153" s="140"/>
      <c r="DC153" s="161"/>
      <c r="DD153" s="140"/>
      <c r="DE153" s="140"/>
      <c r="DF153" s="61"/>
      <c r="DG153" s="61"/>
      <c r="DH153" s="61"/>
      <c r="DI153" s="61"/>
      <c r="DJ153" s="61"/>
      <c r="DK153" s="61"/>
    </row>
    <row r="154" spans="3:115" ht="15.75" customHeight="1" x14ac:dyDescent="0.25">
      <c r="C154" s="61"/>
      <c r="D154" s="61"/>
      <c r="E154" s="61"/>
      <c r="F154" s="61"/>
      <c r="G154" s="61"/>
      <c r="H154" s="61"/>
      <c r="I154" s="61"/>
      <c r="J154" s="61"/>
      <c r="K154" s="61"/>
      <c r="L154" s="61"/>
      <c r="M154" s="61"/>
      <c r="N154" s="140"/>
      <c r="O154" s="140"/>
      <c r="P154" s="140"/>
      <c r="Q154" s="140"/>
      <c r="R154" s="140"/>
      <c r="S154" s="140"/>
      <c r="T154" s="140"/>
      <c r="U154" s="140"/>
      <c r="V154" s="140"/>
      <c r="W154" s="140"/>
      <c r="X154" s="140"/>
      <c r="Y154" s="140"/>
      <c r="Z154" s="157"/>
      <c r="AA154" s="157"/>
      <c r="AB154" s="157"/>
      <c r="AC154" s="158"/>
      <c r="AD154" s="61"/>
      <c r="AE154" s="152"/>
      <c r="AF154" s="152"/>
      <c r="AG154" s="61"/>
      <c r="AH154" s="61"/>
      <c r="AI154" s="61"/>
      <c r="AJ154" s="61"/>
      <c r="BI154" s="61"/>
      <c r="BJ154" s="140"/>
      <c r="BK154" s="140"/>
      <c r="BL154" s="140"/>
      <c r="BM154" s="140"/>
      <c r="BN154" s="140"/>
      <c r="BO154" s="158"/>
      <c r="BP154" s="140"/>
      <c r="BQ154" s="140"/>
      <c r="BR154" s="155"/>
      <c r="BS154" s="140"/>
      <c r="BT154" s="140"/>
      <c r="BU154" s="161"/>
      <c r="BV154" s="140"/>
      <c r="BW154" s="140"/>
      <c r="BX154" s="61"/>
      <c r="BY154" s="61"/>
      <c r="BZ154" s="61"/>
      <c r="CA154" s="140"/>
      <c r="CB154" s="140"/>
      <c r="CC154" s="140"/>
      <c r="CD154" s="140"/>
      <c r="CE154" s="140"/>
      <c r="CF154" s="158"/>
      <c r="CG154" s="140"/>
      <c r="CH154" s="140"/>
      <c r="CI154" s="155"/>
      <c r="CJ154" s="140"/>
      <c r="CK154" s="140"/>
      <c r="CL154" s="161"/>
      <c r="CM154" s="140"/>
      <c r="CN154" s="140"/>
      <c r="CO154" s="61"/>
      <c r="CP154" s="61"/>
      <c r="CQ154" s="61"/>
      <c r="CR154" s="140"/>
      <c r="CS154" s="140"/>
      <c r="CT154" s="140"/>
      <c r="CU154" s="140"/>
      <c r="CV154" s="140"/>
      <c r="CW154" s="158"/>
      <c r="CX154" s="140"/>
      <c r="CY154" s="140"/>
      <c r="CZ154" s="155"/>
      <c r="DA154" s="140"/>
      <c r="DB154" s="140"/>
      <c r="DC154" s="161"/>
      <c r="DD154" s="140"/>
      <c r="DE154" s="140"/>
      <c r="DF154" s="61"/>
      <c r="DG154" s="61"/>
      <c r="DH154" s="61"/>
      <c r="DI154" s="61"/>
      <c r="DJ154" s="61"/>
      <c r="DK154" s="61"/>
    </row>
    <row r="155" spans="3:115" ht="15.75" x14ac:dyDescent="0.25">
      <c r="C155" s="61"/>
      <c r="D155" s="61"/>
      <c r="E155" s="61"/>
      <c r="F155" s="61"/>
      <c r="G155" s="61"/>
      <c r="H155" s="61"/>
      <c r="I155" s="61"/>
      <c r="J155" s="61"/>
      <c r="K155" s="61"/>
      <c r="L155" s="61"/>
      <c r="M155" s="61"/>
      <c r="N155" s="140"/>
      <c r="O155" s="140"/>
      <c r="P155" s="140"/>
      <c r="Q155" s="140"/>
      <c r="R155" s="140"/>
      <c r="S155" s="140"/>
      <c r="T155" s="140"/>
      <c r="U155" s="140"/>
      <c r="V155" s="140"/>
      <c r="W155" s="140"/>
      <c r="X155" s="140"/>
      <c r="Y155" s="140"/>
      <c r="Z155" s="157"/>
      <c r="AA155" s="157"/>
      <c r="AB155" s="157"/>
      <c r="AC155" s="158"/>
      <c r="AD155" s="61"/>
      <c r="AE155" s="152"/>
      <c r="AF155" s="152"/>
      <c r="AG155" s="61"/>
      <c r="AH155" s="61"/>
      <c r="AI155" s="61"/>
      <c r="AJ155" s="61"/>
      <c r="BI155" s="61"/>
      <c r="BJ155" s="140"/>
      <c r="BK155" s="140"/>
      <c r="BL155" s="140"/>
      <c r="BM155" s="140"/>
      <c r="BN155" s="140"/>
      <c r="BO155" s="158"/>
      <c r="BP155" s="140"/>
      <c r="BQ155" s="140"/>
      <c r="BR155" s="155"/>
      <c r="BS155" s="140"/>
      <c r="BT155" s="140"/>
      <c r="BU155" s="161"/>
      <c r="BV155" s="140"/>
      <c r="BW155" s="140"/>
      <c r="BX155" s="61"/>
      <c r="BY155" s="61"/>
      <c r="BZ155" s="61"/>
      <c r="CA155" s="140"/>
      <c r="CB155" s="140"/>
      <c r="CC155" s="140"/>
      <c r="CD155" s="140"/>
      <c r="CE155" s="140"/>
      <c r="CF155" s="158"/>
      <c r="CG155" s="140"/>
      <c r="CH155" s="140"/>
      <c r="CI155" s="155"/>
      <c r="CJ155" s="140"/>
      <c r="CK155" s="140"/>
      <c r="CL155" s="161"/>
      <c r="CM155" s="140"/>
      <c r="CN155" s="140"/>
      <c r="CO155" s="61"/>
      <c r="CP155" s="61"/>
      <c r="CQ155" s="61"/>
      <c r="CR155" s="140"/>
      <c r="CS155" s="140"/>
      <c r="CT155" s="140"/>
      <c r="CU155" s="140"/>
      <c r="CV155" s="140"/>
      <c r="CW155" s="158"/>
      <c r="CX155" s="140"/>
      <c r="CY155" s="140"/>
      <c r="CZ155" s="155"/>
      <c r="DA155" s="140"/>
      <c r="DB155" s="140"/>
      <c r="DC155" s="161"/>
      <c r="DD155" s="140"/>
      <c r="DE155" s="140"/>
      <c r="DF155" s="61"/>
      <c r="DG155" s="61"/>
      <c r="DH155" s="61"/>
      <c r="DI155" s="61"/>
      <c r="DJ155" s="61"/>
      <c r="DK155" s="61"/>
    </row>
    <row r="156" spans="3:115" ht="15.75" x14ac:dyDescent="0.25">
      <c r="C156" s="61"/>
      <c r="D156" s="61"/>
      <c r="E156" s="61"/>
      <c r="F156" s="61"/>
      <c r="G156" s="61"/>
      <c r="H156" s="61"/>
      <c r="I156" s="61"/>
      <c r="J156" s="61"/>
      <c r="K156" s="61"/>
      <c r="L156" s="61"/>
      <c r="M156" s="61"/>
      <c r="N156" s="140"/>
      <c r="O156" s="140"/>
      <c r="P156" s="140"/>
      <c r="Q156" s="140"/>
      <c r="R156" s="140"/>
      <c r="S156" s="140"/>
      <c r="T156" s="140"/>
      <c r="U156" s="140"/>
      <c r="V156" s="140"/>
      <c r="W156" s="140"/>
      <c r="X156" s="140"/>
      <c r="Y156" s="140"/>
      <c r="Z156" s="157"/>
      <c r="AA156" s="157"/>
      <c r="AB156" s="157"/>
      <c r="AC156" s="158"/>
      <c r="AD156" s="61"/>
      <c r="AE156" s="152"/>
      <c r="AF156" s="152"/>
      <c r="AG156" s="61"/>
      <c r="AH156" s="61"/>
      <c r="AI156" s="61"/>
      <c r="AJ156" s="61"/>
      <c r="BI156" s="61"/>
      <c r="BJ156" s="140"/>
      <c r="BK156" s="140"/>
      <c r="BL156" s="140"/>
      <c r="BM156" s="140"/>
      <c r="BN156" s="140"/>
      <c r="BO156" s="158"/>
      <c r="BP156" s="140"/>
      <c r="BQ156" s="140"/>
      <c r="BR156" s="155"/>
      <c r="BS156" s="140"/>
      <c r="BT156" s="140"/>
      <c r="BU156" s="161"/>
      <c r="BV156" s="140"/>
      <c r="BW156" s="140"/>
      <c r="BX156" s="61"/>
      <c r="BY156" s="61"/>
      <c r="BZ156" s="61"/>
      <c r="CA156" s="140"/>
      <c r="CB156" s="140"/>
      <c r="CC156" s="140"/>
      <c r="CD156" s="140"/>
      <c r="CE156" s="140"/>
      <c r="CF156" s="158"/>
      <c r="CG156" s="140"/>
      <c r="CH156" s="140"/>
      <c r="CI156" s="155"/>
      <c r="CJ156" s="140"/>
      <c r="CK156" s="140"/>
      <c r="CL156" s="161"/>
      <c r="CM156" s="140"/>
      <c r="CN156" s="140"/>
      <c r="CO156" s="61"/>
      <c r="CP156" s="61"/>
      <c r="CQ156" s="61"/>
      <c r="CR156" s="140"/>
      <c r="CS156" s="140"/>
      <c r="CT156" s="140"/>
      <c r="CU156" s="140"/>
      <c r="CV156" s="140"/>
      <c r="CW156" s="158"/>
      <c r="CX156" s="140"/>
      <c r="CY156" s="140"/>
      <c r="CZ156" s="155"/>
      <c r="DA156" s="140"/>
      <c r="DB156" s="140"/>
      <c r="DC156" s="161"/>
      <c r="DD156" s="140"/>
      <c r="DE156" s="140"/>
      <c r="DF156" s="61"/>
      <c r="DG156" s="61"/>
      <c r="DH156" s="61"/>
      <c r="DI156" s="61"/>
      <c r="DJ156" s="61"/>
      <c r="DK156" s="61"/>
    </row>
    <row r="157" spans="3:115" ht="15.75" x14ac:dyDescent="0.25">
      <c r="C157" s="61"/>
      <c r="D157" s="61"/>
      <c r="E157" s="61"/>
      <c r="F157" s="61"/>
      <c r="G157" s="61"/>
      <c r="H157" s="61"/>
      <c r="I157" s="61"/>
      <c r="J157" s="61"/>
      <c r="K157" s="61"/>
      <c r="L157" s="61"/>
      <c r="M157" s="61"/>
      <c r="N157" s="140"/>
      <c r="O157" s="140"/>
      <c r="P157" s="140"/>
      <c r="Q157" s="140"/>
      <c r="R157" s="140"/>
      <c r="S157" s="140"/>
      <c r="T157" s="140"/>
      <c r="U157" s="140"/>
      <c r="V157" s="140"/>
      <c r="W157" s="140"/>
      <c r="X157" s="140"/>
      <c r="Y157" s="140"/>
      <c r="Z157" s="157"/>
      <c r="AA157" s="157"/>
      <c r="AB157" s="157"/>
      <c r="AC157" s="158"/>
      <c r="AD157" s="61"/>
      <c r="AE157" s="152"/>
      <c r="AF157" s="152"/>
      <c r="AG157" s="61"/>
      <c r="AH157" s="61"/>
      <c r="AI157" s="61"/>
      <c r="AJ157" s="61"/>
      <c r="BI157" s="61"/>
      <c r="BJ157" s="140"/>
      <c r="BK157" s="140"/>
      <c r="BL157" s="140"/>
      <c r="BM157" s="140"/>
      <c r="BN157" s="140"/>
      <c r="BO157" s="158"/>
      <c r="BP157" s="140"/>
      <c r="BQ157" s="140"/>
      <c r="BR157" s="155"/>
      <c r="BS157" s="140"/>
      <c r="BT157" s="140"/>
      <c r="BU157" s="161"/>
      <c r="BV157" s="140"/>
      <c r="BW157" s="140"/>
      <c r="BX157" s="61"/>
      <c r="BY157" s="61"/>
      <c r="BZ157" s="61"/>
      <c r="CA157" s="140"/>
      <c r="CB157" s="140"/>
      <c r="CC157" s="140"/>
      <c r="CD157" s="140"/>
      <c r="CE157" s="140"/>
      <c r="CF157" s="158"/>
      <c r="CG157" s="140"/>
      <c r="CH157" s="140"/>
      <c r="CI157" s="155"/>
      <c r="CJ157" s="140"/>
      <c r="CK157" s="140"/>
      <c r="CL157" s="161"/>
      <c r="CM157" s="140"/>
      <c r="CN157" s="140"/>
      <c r="CO157" s="61"/>
      <c r="CP157" s="61"/>
      <c r="CQ157" s="61"/>
      <c r="CR157" s="140"/>
      <c r="CS157" s="140"/>
      <c r="CT157" s="140"/>
      <c r="CU157" s="140"/>
      <c r="CV157" s="140"/>
      <c r="CW157" s="158"/>
      <c r="CX157" s="140"/>
      <c r="CY157" s="140"/>
      <c r="CZ157" s="155"/>
      <c r="DA157" s="140"/>
      <c r="DB157" s="140"/>
      <c r="DC157" s="161"/>
      <c r="DD157" s="140"/>
      <c r="DE157" s="140"/>
      <c r="DF157" s="61"/>
      <c r="DG157" s="61"/>
      <c r="DH157" s="61"/>
      <c r="DI157" s="61"/>
      <c r="DJ157" s="61"/>
      <c r="DK157" s="61"/>
    </row>
    <row r="158" spans="3:115" ht="15.75" x14ac:dyDescent="0.25">
      <c r="C158" s="61"/>
      <c r="D158" s="61"/>
      <c r="E158" s="61"/>
      <c r="F158" s="61"/>
      <c r="G158" s="61"/>
      <c r="H158" s="61"/>
      <c r="I158" s="61"/>
      <c r="J158" s="61"/>
      <c r="K158" s="61"/>
      <c r="L158" s="61"/>
      <c r="M158" s="61"/>
      <c r="N158" s="140"/>
      <c r="O158" s="140"/>
      <c r="P158" s="140"/>
      <c r="Q158" s="140"/>
      <c r="R158" s="140"/>
      <c r="S158" s="140"/>
      <c r="T158" s="140"/>
      <c r="U158" s="140"/>
      <c r="V158" s="140"/>
      <c r="W158" s="140"/>
      <c r="X158" s="140"/>
      <c r="Y158" s="140"/>
      <c r="Z158" s="157"/>
      <c r="AA158" s="157"/>
      <c r="AB158" s="157"/>
      <c r="AC158" s="158"/>
      <c r="AD158" s="61"/>
      <c r="AE158" s="152"/>
      <c r="AF158" s="152"/>
      <c r="AG158" s="61"/>
      <c r="AH158" s="61"/>
      <c r="AI158" s="61"/>
      <c r="AJ158" s="61"/>
      <c r="BI158" s="61"/>
      <c r="BJ158" s="140"/>
      <c r="BK158" s="140"/>
      <c r="BL158" s="140"/>
      <c r="BM158" s="140"/>
      <c r="BN158" s="140"/>
      <c r="BO158" s="158"/>
      <c r="BP158" s="140"/>
      <c r="BQ158" s="140"/>
      <c r="BR158" s="155"/>
      <c r="BS158" s="140"/>
      <c r="BT158" s="140"/>
      <c r="BU158" s="161"/>
      <c r="BV158" s="140"/>
      <c r="BW158" s="140"/>
      <c r="BX158" s="61"/>
      <c r="BY158" s="61"/>
      <c r="BZ158" s="61"/>
      <c r="CA158" s="140"/>
      <c r="CB158" s="140"/>
      <c r="CC158" s="140"/>
      <c r="CD158" s="140"/>
      <c r="CE158" s="140"/>
      <c r="CF158" s="158"/>
      <c r="CG158" s="140"/>
      <c r="CH158" s="140"/>
      <c r="CI158" s="155"/>
      <c r="CJ158" s="140"/>
      <c r="CK158" s="140"/>
      <c r="CL158" s="161"/>
      <c r="CM158" s="140"/>
      <c r="CN158" s="140"/>
      <c r="CO158" s="61"/>
      <c r="CP158" s="61"/>
      <c r="CQ158" s="61"/>
      <c r="CR158" s="140"/>
      <c r="CS158" s="140"/>
      <c r="CT158" s="140"/>
      <c r="CU158" s="140"/>
      <c r="CV158" s="140"/>
      <c r="CW158" s="158"/>
      <c r="CX158" s="140"/>
      <c r="CY158" s="140"/>
      <c r="CZ158" s="155"/>
      <c r="DA158" s="140"/>
      <c r="DB158" s="140"/>
      <c r="DC158" s="161"/>
      <c r="DD158" s="140"/>
      <c r="DE158" s="140"/>
      <c r="DF158" s="61"/>
      <c r="DG158" s="61"/>
      <c r="DH158" s="61"/>
      <c r="DI158" s="61"/>
      <c r="DJ158" s="61"/>
      <c r="DK158" s="61"/>
    </row>
    <row r="159" spans="3:115" ht="15.75" x14ac:dyDescent="0.25">
      <c r="C159" s="61"/>
      <c r="D159" s="61"/>
      <c r="E159" s="61"/>
      <c r="F159" s="61"/>
      <c r="G159" s="61"/>
      <c r="H159" s="61"/>
      <c r="I159" s="61"/>
      <c r="J159" s="61"/>
      <c r="K159" s="61"/>
      <c r="L159" s="61"/>
      <c r="M159" s="61"/>
      <c r="N159" s="140"/>
      <c r="O159" s="140"/>
      <c r="P159" s="140"/>
      <c r="Q159" s="140"/>
      <c r="R159" s="140"/>
      <c r="S159" s="140"/>
      <c r="T159" s="140"/>
      <c r="U159" s="140"/>
      <c r="V159" s="140"/>
      <c r="W159" s="140"/>
      <c r="X159" s="140"/>
      <c r="Y159" s="140"/>
      <c r="Z159" s="157"/>
      <c r="AA159" s="157"/>
      <c r="AB159" s="157"/>
      <c r="AC159" s="158"/>
      <c r="AD159" s="61"/>
      <c r="AE159" s="152"/>
      <c r="AF159" s="152"/>
      <c r="AG159" s="61"/>
      <c r="AH159" s="61"/>
      <c r="AI159" s="61"/>
      <c r="AJ159" s="61"/>
      <c r="BI159" s="61"/>
      <c r="BJ159" s="140"/>
      <c r="BK159" s="140"/>
      <c r="BL159" s="140"/>
      <c r="BM159" s="140"/>
      <c r="BN159" s="140"/>
      <c r="BO159" s="158"/>
      <c r="BP159" s="140"/>
      <c r="BQ159" s="140"/>
      <c r="BR159" s="155"/>
      <c r="BS159" s="140"/>
      <c r="BT159" s="140"/>
      <c r="BU159" s="161"/>
      <c r="BV159" s="140"/>
      <c r="BW159" s="140"/>
      <c r="BX159" s="61"/>
      <c r="BY159" s="61"/>
      <c r="BZ159" s="61"/>
      <c r="CA159" s="140"/>
      <c r="CB159" s="140"/>
      <c r="CC159" s="140"/>
      <c r="CD159" s="140"/>
      <c r="CE159" s="140"/>
      <c r="CF159" s="158"/>
      <c r="CG159" s="140"/>
      <c r="CH159" s="140"/>
      <c r="CI159" s="155"/>
      <c r="CJ159" s="140"/>
      <c r="CK159" s="140"/>
      <c r="CL159" s="161"/>
      <c r="CM159" s="140"/>
      <c r="CN159" s="140"/>
      <c r="CO159" s="61"/>
      <c r="CP159" s="61"/>
      <c r="CQ159" s="61"/>
      <c r="CR159" s="140"/>
      <c r="CS159" s="140"/>
      <c r="CT159" s="140"/>
      <c r="CU159" s="140"/>
      <c r="CV159" s="140"/>
      <c r="CW159" s="158"/>
      <c r="CX159" s="140"/>
      <c r="CY159" s="140"/>
      <c r="CZ159" s="155"/>
      <c r="DA159" s="140"/>
      <c r="DB159" s="140"/>
      <c r="DC159" s="161"/>
      <c r="DD159" s="140"/>
      <c r="DE159" s="140"/>
      <c r="DF159" s="61"/>
      <c r="DG159" s="61"/>
      <c r="DH159" s="61"/>
      <c r="DI159" s="61"/>
      <c r="DJ159" s="61"/>
      <c r="DK159" s="61"/>
    </row>
    <row r="160" spans="3:115" ht="15.75" x14ac:dyDescent="0.25">
      <c r="C160" s="61"/>
      <c r="D160" s="61"/>
      <c r="E160" s="61"/>
      <c r="F160" s="61"/>
      <c r="G160" s="61"/>
      <c r="H160" s="61"/>
      <c r="I160" s="61"/>
      <c r="J160" s="61"/>
      <c r="K160" s="61"/>
      <c r="L160" s="61"/>
      <c r="M160" s="61"/>
      <c r="N160" s="140"/>
      <c r="O160" s="140"/>
      <c r="P160" s="140"/>
      <c r="Q160" s="140"/>
      <c r="R160" s="140"/>
      <c r="S160" s="140"/>
      <c r="T160" s="140"/>
      <c r="U160" s="140"/>
      <c r="V160" s="140"/>
      <c r="W160" s="140"/>
      <c r="X160" s="140"/>
      <c r="Y160" s="140"/>
      <c r="Z160" s="157"/>
      <c r="AA160" s="157"/>
      <c r="AB160" s="157"/>
      <c r="AC160" s="158"/>
      <c r="AD160" s="61"/>
      <c r="AE160" s="152"/>
      <c r="AF160" s="152"/>
      <c r="AG160" s="61"/>
      <c r="AH160" s="61"/>
      <c r="AI160" s="61"/>
      <c r="AJ160" s="61"/>
      <c r="BI160" s="61"/>
      <c r="BJ160" s="140"/>
      <c r="BK160" s="140"/>
      <c r="BL160" s="140"/>
      <c r="BM160" s="140"/>
      <c r="BN160" s="140"/>
      <c r="BO160" s="158"/>
      <c r="BP160" s="140"/>
      <c r="BQ160" s="140"/>
      <c r="BR160" s="155"/>
      <c r="BS160" s="140"/>
      <c r="BT160" s="140"/>
      <c r="BU160" s="161"/>
      <c r="BV160" s="140"/>
      <c r="BW160" s="140"/>
      <c r="BX160" s="61"/>
      <c r="BY160" s="61"/>
      <c r="BZ160" s="61"/>
      <c r="CA160" s="140"/>
      <c r="CB160" s="140"/>
      <c r="CC160" s="140"/>
      <c r="CD160" s="140"/>
      <c r="CE160" s="140"/>
      <c r="CF160" s="158"/>
      <c r="CG160" s="140"/>
      <c r="CH160" s="140"/>
      <c r="CI160" s="155"/>
      <c r="CJ160" s="140"/>
      <c r="CK160" s="140"/>
      <c r="CL160" s="161"/>
      <c r="CM160" s="140"/>
      <c r="CN160" s="140"/>
      <c r="CO160" s="61"/>
      <c r="CP160" s="61"/>
      <c r="CQ160" s="61"/>
      <c r="CR160" s="140"/>
      <c r="CS160" s="140"/>
      <c r="CT160" s="140"/>
      <c r="CU160" s="140"/>
      <c r="CV160" s="140"/>
      <c r="CW160" s="158"/>
      <c r="CX160" s="140"/>
      <c r="CY160" s="140"/>
      <c r="CZ160" s="155"/>
      <c r="DA160" s="140"/>
      <c r="DB160" s="140"/>
      <c r="DC160" s="161"/>
      <c r="DD160" s="140"/>
      <c r="DE160" s="140"/>
      <c r="DF160" s="61"/>
      <c r="DG160" s="61"/>
      <c r="DH160" s="61"/>
      <c r="DI160" s="61"/>
      <c r="DJ160" s="61"/>
      <c r="DK160" s="61"/>
    </row>
    <row r="161" spans="3:115" ht="15.75" x14ac:dyDescent="0.25">
      <c r="C161" s="61"/>
      <c r="D161" s="61"/>
      <c r="E161" s="61"/>
      <c r="F161" s="61"/>
      <c r="G161" s="61"/>
      <c r="H161" s="61"/>
      <c r="I161" s="61"/>
      <c r="J161" s="61"/>
      <c r="K161" s="61"/>
      <c r="L161" s="61"/>
      <c r="M161" s="61"/>
      <c r="N161" s="140"/>
      <c r="O161" s="140"/>
      <c r="P161" s="140"/>
      <c r="Q161" s="140"/>
      <c r="R161" s="140"/>
      <c r="S161" s="140"/>
      <c r="T161" s="140"/>
      <c r="U161" s="140"/>
      <c r="V161" s="140"/>
      <c r="W161" s="140"/>
      <c r="X161" s="140"/>
      <c r="Y161" s="140"/>
      <c r="Z161" s="157"/>
      <c r="AA161" s="157"/>
      <c r="AB161" s="157"/>
      <c r="AC161" s="158"/>
      <c r="AD161" s="61"/>
      <c r="AE161" s="152"/>
      <c r="AF161" s="152"/>
      <c r="AG161" s="61"/>
      <c r="AH161" s="61"/>
      <c r="AI161" s="61"/>
      <c r="AJ161" s="61"/>
      <c r="BI161" s="61"/>
      <c r="BJ161" s="140"/>
      <c r="BK161" s="140"/>
      <c r="BL161" s="140"/>
      <c r="BM161" s="140"/>
      <c r="BN161" s="140"/>
      <c r="BO161" s="158"/>
      <c r="BP161" s="140"/>
      <c r="BQ161" s="140"/>
      <c r="BR161" s="155"/>
      <c r="BS161" s="140"/>
      <c r="BT161" s="140"/>
      <c r="BU161" s="161"/>
      <c r="BV161" s="140"/>
      <c r="BW161" s="140"/>
      <c r="BX161" s="61"/>
      <c r="BY161" s="61"/>
      <c r="BZ161" s="61"/>
      <c r="CA161" s="140"/>
      <c r="CB161" s="140"/>
      <c r="CC161" s="140"/>
      <c r="CD161" s="140"/>
      <c r="CE161" s="140"/>
      <c r="CF161" s="158"/>
      <c r="CG161" s="140"/>
      <c r="CH161" s="140"/>
      <c r="CI161" s="155"/>
      <c r="CJ161" s="140"/>
      <c r="CK161" s="140"/>
      <c r="CL161" s="161"/>
      <c r="CM161" s="140"/>
      <c r="CN161" s="140"/>
      <c r="CO161" s="61"/>
      <c r="CP161" s="61"/>
      <c r="CQ161" s="61"/>
      <c r="CR161" s="140"/>
      <c r="CS161" s="140"/>
      <c r="CT161" s="140"/>
      <c r="CU161" s="140"/>
      <c r="CV161" s="140"/>
      <c r="CW161" s="158"/>
      <c r="CX161" s="140"/>
      <c r="CY161" s="140"/>
      <c r="CZ161" s="155"/>
      <c r="DA161" s="140"/>
      <c r="DB161" s="140"/>
      <c r="DC161" s="161"/>
      <c r="DD161" s="140"/>
      <c r="DE161" s="140"/>
      <c r="DF161" s="61"/>
      <c r="DG161" s="61"/>
      <c r="DH161" s="61"/>
      <c r="DI161" s="61"/>
      <c r="DJ161" s="61"/>
      <c r="DK161" s="61"/>
    </row>
    <row r="162" spans="3:115" ht="15.75" x14ac:dyDescent="0.25">
      <c r="C162" s="61"/>
      <c r="D162" s="61"/>
      <c r="E162" s="61"/>
      <c r="F162" s="61"/>
      <c r="G162" s="61"/>
      <c r="H162" s="61"/>
      <c r="I162" s="61"/>
      <c r="J162" s="61"/>
      <c r="K162" s="61"/>
      <c r="L162" s="61"/>
      <c r="M162" s="61"/>
      <c r="N162" s="140"/>
      <c r="O162" s="140"/>
      <c r="P162" s="140"/>
      <c r="Q162" s="140"/>
      <c r="R162" s="140"/>
      <c r="S162" s="140"/>
      <c r="T162" s="140"/>
      <c r="U162" s="140"/>
      <c r="V162" s="140"/>
      <c r="W162" s="140"/>
      <c r="X162" s="140"/>
      <c r="Y162" s="140"/>
      <c r="Z162" s="157"/>
      <c r="AA162" s="157"/>
      <c r="AB162" s="157"/>
      <c r="AC162" s="158"/>
      <c r="AD162" s="61"/>
      <c r="AE162" s="152"/>
      <c r="AF162" s="152"/>
      <c r="AG162" s="61"/>
      <c r="AH162" s="61"/>
      <c r="AI162" s="61"/>
      <c r="AJ162" s="61"/>
      <c r="BI162" s="61"/>
      <c r="BJ162" s="140"/>
      <c r="BK162" s="140"/>
      <c r="BL162" s="140"/>
      <c r="BM162" s="140"/>
      <c r="BN162" s="140"/>
      <c r="BO162" s="158"/>
      <c r="BP162" s="140"/>
      <c r="BQ162" s="140"/>
      <c r="BR162" s="155"/>
      <c r="BS162" s="140"/>
      <c r="BT162" s="140"/>
      <c r="BU162" s="161"/>
      <c r="BV162" s="140"/>
      <c r="BW162" s="140"/>
      <c r="BX162" s="61"/>
      <c r="BY162" s="61"/>
      <c r="BZ162" s="61"/>
      <c r="CA162" s="140"/>
      <c r="CB162" s="140"/>
      <c r="CC162" s="140"/>
      <c r="CD162" s="140"/>
      <c r="CE162" s="140"/>
      <c r="CF162" s="158"/>
      <c r="CG162" s="140"/>
      <c r="CH162" s="140"/>
      <c r="CI162" s="155"/>
      <c r="CJ162" s="140"/>
      <c r="CK162" s="140"/>
      <c r="CL162" s="161"/>
      <c r="CM162" s="140"/>
      <c r="CN162" s="140"/>
      <c r="CO162" s="61"/>
      <c r="CP162" s="61"/>
      <c r="CQ162" s="61"/>
      <c r="CR162" s="140"/>
      <c r="CS162" s="140"/>
      <c r="CT162" s="140"/>
      <c r="CU162" s="140"/>
      <c r="CV162" s="140"/>
      <c r="CW162" s="158"/>
      <c r="CX162" s="140"/>
      <c r="CY162" s="140"/>
      <c r="CZ162" s="155"/>
      <c r="DA162" s="140"/>
      <c r="DB162" s="140"/>
      <c r="DC162" s="161"/>
      <c r="DD162" s="140"/>
      <c r="DE162" s="140"/>
      <c r="DF162" s="61"/>
      <c r="DG162" s="61"/>
      <c r="DH162" s="61"/>
      <c r="DI162" s="61"/>
      <c r="DJ162" s="61"/>
      <c r="DK162" s="61"/>
    </row>
    <row r="163" spans="3:115" ht="15.75" x14ac:dyDescent="0.25">
      <c r="C163" s="61"/>
      <c r="D163" s="61"/>
      <c r="E163" s="61"/>
      <c r="F163" s="61"/>
      <c r="G163" s="61"/>
      <c r="H163" s="61"/>
      <c r="I163" s="61"/>
      <c r="J163" s="61"/>
      <c r="K163" s="61"/>
      <c r="L163" s="61"/>
      <c r="M163" s="61"/>
      <c r="N163" s="140"/>
      <c r="O163" s="140"/>
      <c r="P163" s="140"/>
      <c r="Q163" s="140"/>
      <c r="R163" s="140"/>
      <c r="S163" s="140"/>
      <c r="T163" s="140"/>
      <c r="U163" s="140"/>
      <c r="V163" s="140"/>
      <c r="W163" s="140"/>
      <c r="X163" s="140"/>
      <c r="Y163" s="140"/>
      <c r="Z163" s="157"/>
      <c r="AA163" s="157"/>
      <c r="AB163" s="157"/>
      <c r="AC163" s="158"/>
      <c r="AD163" s="61"/>
      <c r="AE163" s="152"/>
      <c r="AF163" s="152"/>
      <c r="AG163" s="61"/>
      <c r="AH163" s="61"/>
      <c r="AI163" s="61"/>
      <c r="AJ163" s="61"/>
      <c r="BI163" s="61"/>
      <c r="BJ163" s="140"/>
      <c r="BK163" s="140"/>
      <c r="BL163" s="140"/>
      <c r="BM163" s="140"/>
      <c r="BN163" s="140"/>
      <c r="BO163" s="158"/>
      <c r="BP163" s="140"/>
      <c r="BQ163" s="140"/>
      <c r="BR163" s="155"/>
      <c r="BS163" s="140"/>
      <c r="BT163" s="140"/>
      <c r="BU163" s="161"/>
      <c r="BV163" s="140"/>
      <c r="BW163" s="140"/>
      <c r="BX163" s="61"/>
      <c r="BY163" s="61"/>
      <c r="BZ163" s="61"/>
      <c r="CA163" s="140"/>
      <c r="CB163" s="140"/>
      <c r="CC163" s="140"/>
      <c r="CD163" s="140"/>
      <c r="CE163" s="140"/>
      <c r="CF163" s="158"/>
      <c r="CG163" s="140"/>
      <c r="CH163" s="140"/>
      <c r="CI163" s="155"/>
      <c r="CJ163" s="140"/>
      <c r="CK163" s="140"/>
      <c r="CL163" s="161"/>
      <c r="CM163" s="140"/>
      <c r="CN163" s="140"/>
      <c r="CO163" s="61"/>
      <c r="CP163" s="61"/>
      <c r="CQ163" s="61"/>
      <c r="CR163" s="140"/>
      <c r="CS163" s="140"/>
      <c r="CT163" s="140"/>
      <c r="CU163" s="140"/>
      <c r="CV163" s="140"/>
      <c r="CW163" s="158"/>
      <c r="CX163" s="140"/>
      <c r="CY163" s="140"/>
      <c r="CZ163" s="155"/>
      <c r="DA163" s="140"/>
      <c r="DB163" s="140"/>
      <c r="DC163" s="161"/>
      <c r="DD163" s="140"/>
      <c r="DE163" s="140"/>
      <c r="DF163" s="61"/>
      <c r="DG163" s="61"/>
      <c r="DH163" s="61"/>
      <c r="DI163" s="61"/>
      <c r="DJ163" s="61"/>
      <c r="DK163" s="61"/>
    </row>
    <row r="164" spans="3:115" ht="15.75" x14ac:dyDescent="0.25">
      <c r="C164" s="61"/>
      <c r="D164" s="61"/>
      <c r="E164" s="61"/>
      <c r="F164" s="61"/>
      <c r="G164" s="61"/>
      <c r="H164" s="61"/>
      <c r="I164" s="61"/>
      <c r="J164" s="61"/>
      <c r="K164" s="61"/>
      <c r="L164" s="61"/>
      <c r="M164" s="61"/>
      <c r="N164" s="140"/>
      <c r="O164" s="140"/>
      <c r="P164" s="140"/>
      <c r="Q164" s="140"/>
      <c r="R164" s="140"/>
      <c r="S164" s="140"/>
      <c r="T164" s="140"/>
      <c r="U164" s="140"/>
      <c r="V164" s="140"/>
      <c r="W164" s="140"/>
      <c r="X164" s="140"/>
      <c r="Y164" s="140"/>
      <c r="Z164" s="157"/>
      <c r="AA164" s="157"/>
      <c r="AB164" s="157"/>
      <c r="AC164" s="158"/>
      <c r="AD164" s="61"/>
      <c r="AE164" s="152"/>
      <c r="AF164" s="152"/>
      <c r="AG164" s="61"/>
      <c r="AH164" s="61"/>
      <c r="AI164" s="61"/>
      <c r="AJ164" s="61"/>
      <c r="BI164" s="61"/>
      <c r="BJ164" s="140"/>
      <c r="BK164" s="140"/>
      <c r="BL164" s="140"/>
      <c r="BM164" s="140"/>
      <c r="BN164" s="140"/>
      <c r="BO164" s="158"/>
      <c r="BP164" s="140"/>
      <c r="BQ164" s="140"/>
      <c r="BR164" s="155"/>
      <c r="BS164" s="140"/>
      <c r="BT164" s="140"/>
      <c r="BU164" s="161"/>
      <c r="BV164" s="140"/>
      <c r="BW164" s="140"/>
      <c r="BX164" s="61"/>
      <c r="BY164" s="61"/>
      <c r="BZ164" s="61"/>
      <c r="CA164" s="140"/>
      <c r="CB164" s="140"/>
      <c r="CC164" s="140"/>
      <c r="CD164" s="140"/>
      <c r="CE164" s="140"/>
      <c r="CF164" s="158"/>
      <c r="CG164" s="140"/>
      <c r="CH164" s="140"/>
      <c r="CI164" s="155"/>
      <c r="CJ164" s="140"/>
      <c r="CK164" s="140"/>
      <c r="CL164" s="161"/>
      <c r="CM164" s="140"/>
      <c r="CN164" s="140"/>
      <c r="CO164" s="61"/>
      <c r="CP164" s="61"/>
      <c r="CQ164" s="61"/>
      <c r="CR164" s="140"/>
      <c r="CS164" s="140"/>
      <c r="CT164" s="140"/>
      <c r="CU164" s="140"/>
      <c r="CV164" s="140"/>
      <c r="CW164" s="158"/>
      <c r="CX164" s="140"/>
      <c r="CY164" s="140"/>
      <c r="CZ164" s="155"/>
      <c r="DA164" s="140"/>
      <c r="DB164" s="140"/>
      <c r="DC164" s="161"/>
      <c r="DD164" s="140"/>
      <c r="DE164" s="140"/>
      <c r="DF164" s="61"/>
      <c r="DG164" s="61"/>
      <c r="DH164" s="61"/>
      <c r="DI164" s="61"/>
      <c r="DJ164" s="61"/>
      <c r="DK164" s="61"/>
    </row>
    <row r="165" spans="3:115" ht="15.75" x14ac:dyDescent="0.25">
      <c r="C165" s="61"/>
      <c r="D165" s="61"/>
      <c r="E165" s="61"/>
      <c r="F165" s="61"/>
      <c r="G165" s="170"/>
      <c r="H165" s="61"/>
      <c r="I165" s="61"/>
      <c r="J165" s="61"/>
      <c r="K165" s="61"/>
      <c r="L165" s="61"/>
      <c r="M165" s="61"/>
      <c r="N165" s="140"/>
      <c r="O165" s="140"/>
      <c r="P165" s="140"/>
      <c r="Q165" s="140"/>
      <c r="R165" s="140"/>
      <c r="S165" s="140"/>
      <c r="T165" s="140"/>
      <c r="U165" s="140"/>
      <c r="V165" s="140"/>
      <c r="W165" s="140"/>
      <c r="X165" s="140"/>
      <c r="Y165" s="140"/>
      <c r="Z165" s="157"/>
      <c r="AA165" s="157"/>
      <c r="AB165" s="157"/>
      <c r="AC165" s="158"/>
      <c r="AD165" s="61"/>
      <c r="AE165" s="152"/>
      <c r="AF165" s="152"/>
      <c r="AG165" s="61"/>
      <c r="AH165" s="61"/>
      <c r="AI165" s="61"/>
      <c r="AJ165" s="61"/>
      <c r="BI165" s="61"/>
      <c r="BJ165" s="140"/>
      <c r="BK165" s="140"/>
      <c r="BL165" s="140"/>
      <c r="BM165" s="140"/>
      <c r="BN165" s="140"/>
      <c r="BO165" s="158"/>
      <c r="BP165" s="140"/>
      <c r="BQ165" s="140"/>
      <c r="BR165" s="155"/>
      <c r="BS165" s="140"/>
      <c r="BT165" s="140"/>
      <c r="BU165" s="161"/>
      <c r="BV165" s="140"/>
      <c r="BW165" s="140"/>
      <c r="BX165" s="61"/>
      <c r="BY165" s="61"/>
      <c r="BZ165" s="61"/>
      <c r="CA165" s="140"/>
      <c r="CB165" s="140"/>
      <c r="CC165" s="140"/>
      <c r="CD165" s="140"/>
      <c r="CE165" s="140"/>
      <c r="CF165" s="158"/>
      <c r="CG165" s="140"/>
      <c r="CH165" s="140"/>
      <c r="CI165" s="155"/>
      <c r="CJ165" s="140"/>
      <c r="CK165" s="140"/>
      <c r="CL165" s="161"/>
      <c r="CM165" s="140"/>
      <c r="CN165" s="140"/>
      <c r="CO165" s="61"/>
      <c r="CP165" s="61"/>
      <c r="CQ165" s="61"/>
      <c r="CR165" s="140"/>
      <c r="CS165" s="140"/>
      <c r="CT165" s="140"/>
      <c r="CU165" s="140"/>
      <c r="CV165" s="140"/>
      <c r="CW165" s="158"/>
      <c r="CX165" s="140"/>
      <c r="CY165" s="140"/>
      <c r="CZ165" s="155"/>
      <c r="DA165" s="140"/>
      <c r="DB165" s="140"/>
      <c r="DC165" s="161"/>
      <c r="DD165" s="140"/>
      <c r="DE165" s="140"/>
      <c r="DF165" s="61"/>
      <c r="DG165" s="61"/>
      <c r="DH165" s="61"/>
      <c r="DI165" s="61"/>
      <c r="DJ165" s="61"/>
      <c r="DK165" s="61"/>
    </row>
    <row r="166" spans="3:115" ht="15.75" x14ac:dyDescent="0.25">
      <c r="C166" s="61"/>
      <c r="D166" s="61"/>
      <c r="E166" s="61"/>
      <c r="F166" s="61"/>
      <c r="G166" s="146"/>
      <c r="H166" s="61"/>
      <c r="I166" s="61"/>
      <c r="J166" s="61"/>
      <c r="K166" s="61"/>
      <c r="L166" s="61"/>
      <c r="M166" s="61"/>
      <c r="N166" s="140"/>
      <c r="O166" s="140"/>
      <c r="P166" s="140"/>
      <c r="Q166" s="140"/>
      <c r="R166" s="140"/>
      <c r="S166" s="140"/>
      <c r="T166" s="140"/>
      <c r="U166" s="140"/>
      <c r="V166" s="140"/>
      <c r="W166" s="140"/>
      <c r="X166" s="140"/>
      <c r="Y166" s="140"/>
      <c r="Z166" s="157"/>
      <c r="AA166" s="157"/>
      <c r="AB166" s="157"/>
      <c r="AC166" s="158"/>
      <c r="AD166" s="61"/>
      <c r="AE166" s="152"/>
      <c r="AF166" s="152"/>
      <c r="AG166" s="61"/>
      <c r="AH166" s="61"/>
      <c r="AI166" s="61"/>
      <c r="AJ166" s="61"/>
      <c r="BI166" s="61"/>
      <c r="BJ166" s="140"/>
      <c r="BK166" s="140"/>
      <c r="BL166" s="140"/>
      <c r="BM166" s="140"/>
      <c r="BN166" s="140"/>
      <c r="BO166" s="158"/>
      <c r="BP166" s="140"/>
      <c r="BQ166" s="140"/>
      <c r="BR166" s="155"/>
      <c r="BS166" s="140"/>
      <c r="BT166" s="140"/>
      <c r="BU166" s="161"/>
      <c r="BV166" s="140"/>
      <c r="BW166" s="140"/>
      <c r="BX166" s="61"/>
      <c r="BY166" s="61"/>
      <c r="BZ166" s="61"/>
      <c r="CA166" s="140"/>
      <c r="CB166" s="140"/>
      <c r="CC166" s="140"/>
      <c r="CD166" s="140"/>
      <c r="CE166" s="140"/>
      <c r="CF166" s="158"/>
      <c r="CG166" s="140"/>
      <c r="CH166" s="140"/>
      <c r="CI166" s="155"/>
      <c r="CJ166" s="140"/>
      <c r="CK166" s="140"/>
      <c r="CL166" s="161"/>
      <c r="CM166" s="140"/>
      <c r="CN166" s="140"/>
      <c r="CO166" s="61"/>
      <c r="CP166" s="61"/>
      <c r="CQ166" s="61"/>
      <c r="CR166" s="140"/>
      <c r="CS166" s="140"/>
      <c r="CT166" s="140"/>
      <c r="CU166" s="140"/>
      <c r="CV166" s="140"/>
      <c r="CW166" s="158"/>
      <c r="CX166" s="140"/>
      <c r="CY166" s="140"/>
      <c r="CZ166" s="155"/>
      <c r="DA166" s="140"/>
      <c r="DB166" s="140"/>
      <c r="DC166" s="161"/>
      <c r="DD166" s="140"/>
      <c r="DE166" s="140"/>
      <c r="DF166" s="61"/>
      <c r="DG166" s="61"/>
      <c r="DH166" s="61"/>
      <c r="DI166" s="61"/>
      <c r="DJ166" s="61"/>
      <c r="DK166" s="61"/>
    </row>
    <row r="167" spans="3:115" ht="15.75" x14ac:dyDescent="0.25">
      <c r="C167" s="61"/>
      <c r="D167" s="61"/>
      <c r="E167" s="61"/>
      <c r="F167" s="61"/>
      <c r="G167" s="61"/>
      <c r="H167" s="61"/>
      <c r="I167" s="61"/>
      <c r="J167" s="61"/>
      <c r="K167" s="61"/>
      <c r="L167" s="61"/>
      <c r="M167" s="61"/>
      <c r="N167" s="140"/>
      <c r="O167" s="140"/>
      <c r="P167" s="140"/>
      <c r="Q167" s="140"/>
      <c r="R167" s="140"/>
      <c r="S167" s="140"/>
      <c r="T167" s="140"/>
      <c r="U167" s="140"/>
      <c r="V167" s="140"/>
      <c r="W167" s="140"/>
      <c r="X167" s="140"/>
      <c r="Y167" s="140"/>
      <c r="Z167" s="171"/>
      <c r="AA167" s="171"/>
      <c r="AB167" s="171"/>
      <c r="AC167" s="158"/>
      <c r="AD167" s="61"/>
      <c r="AE167" s="152"/>
      <c r="AF167" s="152"/>
      <c r="AG167" s="61"/>
      <c r="AH167" s="61"/>
      <c r="AI167" s="61"/>
      <c r="AJ167" s="61"/>
      <c r="BI167" s="61"/>
      <c r="BJ167" s="140"/>
      <c r="BK167" s="140"/>
      <c r="BL167" s="140"/>
      <c r="BM167" s="140"/>
      <c r="BN167" s="140"/>
      <c r="BO167" s="158"/>
      <c r="BP167" s="140"/>
      <c r="BQ167" s="140"/>
      <c r="BR167" s="155"/>
      <c r="BS167" s="140"/>
      <c r="BT167" s="140"/>
      <c r="BU167" s="161"/>
      <c r="BV167" s="140"/>
      <c r="BW167" s="140"/>
      <c r="BX167" s="61"/>
      <c r="BY167" s="61"/>
      <c r="BZ167" s="61"/>
      <c r="CA167" s="140"/>
      <c r="CB167" s="140"/>
      <c r="CC167" s="140"/>
      <c r="CD167" s="140"/>
      <c r="CE167" s="140"/>
      <c r="CF167" s="158"/>
      <c r="CG167" s="140"/>
      <c r="CH167" s="140"/>
      <c r="CI167" s="155"/>
      <c r="CJ167" s="140"/>
      <c r="CK167" s="140"/>
      <c r="CL167" s="161"/>
      <c r="CM167" s="140"/>
      <c r="CN167" s="140"/>
      <c r="CO167" s="61"/>
      <c r="CP167" s="61"/>
      <c r="CQ167" s="61"/>
      <c r="CR167" s="140"/>
      <c r="CS167" s="140"/>
      <c r="CT167" s="140"/>
      <c r="CU167" s="140"/>
      <c r="CV167" s="140"/>
      <c r="CW167" s="158"/>
      <c r="CX167" s="140"/>
      <c r="CY167" s="140"/>
      <c r="CZ167" s="155"/>
      <c r="DA167" s="140"/>
      <c r="DB167" s="140"/>
      <c r="DC167" s="161"/>
      <c r="DD167" s="140"/>
      <c r="DE167" s="140"/>
      <c r="DF167" s="61"/>
      <c r="DG167" s="61"/>
      <c r="DH167" s="61"/>
      <c r="DI167" s="61"/>
      <c r="DJ167" s="61"/>
      <c r="DK167" s="61"/>
    </row>
    <row r="168" spans="3:115" ht="15.75" x14ac:dyDescent="0.25">
      <c r="C168" s="61"/>
      <c r="D168" s="61"/>
      <c r="E168" s="61"/>
      <c r="F168" s="61"/>
      <c r="G168" s="61"/>
      <c r="H168" s="172"/>
      <c r="I168" s="172"/>
      <c r="J168" s="61"/>
      <c r="K168" s="61"/>
      <c r="L168" s="61"/>
      <c r="M168" s="61"/>
      <c r="N168" s="140"/>
      <c r="O168" s="140"/>
      <c r="P168" s="140"/>
      <c r="Q168" s="140"/>
      <c r="R168" s="140"/>
      <c r="S168" s="140"/>
      <c r="T168" s="140"/>
      <c r="U168" s="140"/>
      <c r="V168" s="140"/>
      <c r="W168" s="140"/>
      <c r="X168" s="140"/>
      <c r="Y168" s="140"/>
      <c r="Z168" s="156"/>
      <c r="AA168" s="156"/>
      <c r="AB168" s="156"/>
      <c r="AC168" s="158"/>
      <c r="AD168" s="61"/>
      <c r="AE168" s="152"/>
      <c r="AF168" s="152"/>
      <c r="AG168" s="61"/>
      <c r="AH168" s="61"/>
      <c r="AI168" s="61"/>
      <c r="AJ168" s="61"/>
      <c r="BI168" s="61"/>
      <c r="BJ168" s="140"/>
      <c r="BK168" s="140"/>
      <c r="BL168" s="140"/>
      <c r="BM168" s="140"/>
      <c r="BN168" s="140"/>
      <c r="BO168" s="158"/>
      <c r="BP168" s="140"/>
      <c r="BQ168" s="140"/>
      <c r="BR168" s="155"/>
      <c r="BS168" s="140"/>
      <c r="BT168" s="140"/>
      <c r="BU168" s="161"/>
      <c r="BV168" s="140"/>
      <c r="BW168" s="140"/>
      <c r="BX168" s="61"/>
      <c r="BY168" s="61"/>
      <c r="BZ168" s="61"/>
      <c r="CA168" s="140"/>
      <c r="CB168" s="140"/>
      <c r="CC168" s="140"/>
      <c r="CD168" s="140"/>
      <c r="CE168" s="140"/>
      <c r="CF168" s="158"/>
      <c r="CG168" s="140"/>
      <c r="CH168" s="140"/>
      <c r="CI168" s="155"/>
      <c r="CJ168" s="140"/>
      <c r="CK168" s="140"/>
      <c r="CL168" s="161"/>
      <c r="CM168" s="140"/>
      <c r="CN168" s="140"/>
      <c r="CO168" s="61"/>
      <c r="CP168" s="61"/>
      <c r="CQ168" s="61"/>
      <c r="CR168" s="140"/>
      <c r="CS168" s="140"/>
      <c r="CT168" s="140"/>
      <c r="CU168" s="140"/>
      <c r="CV168" s="140"/>
      <c r="CW168" s="158"/>
      <c r="CX168" s="140"/>
      <c r="CY168" s="140"/>
      <c r="CZ168" s="155"/>
      <c r="DA168" s="140"/>
      <c r="DB168" s="140"/>
      <c r="DC168" s="161"/>
      <c r="DD168" s="140"/>
      <c r="DE168" s="140"/>
      <c r="DF168" s="61"/>
      <c r="DG168" s="61"/>
      <c r="DH168" s="61"/>
      <c r="DI168" s="61"/>
      <c r="DJ168" s="61"/>
      <c r="DK168" s="61"/>
    </row>
    <row r="169" spans="3:115" ht="15.75" x14ac:dyDescent="0.25">
      <c r="C169" s="61"/>
      <c r="D169" s="61"/>
      <c r="E169" s="61"/>
      <c r="F169" s="61"/>
      <c r="G169" s="61"/>
      <c r="H169" s="166"/>
      <c r="I169" s="167"/>
      <c r="J169" s="61"/>
      <c r="K169" s="61"/>
      <c r="L169" s="61"/>
      <c r="M169" s="61"/>
      <c r="N169" s="140"/>
      <c r="O169" s="140"/>
      <c r="P169" s="140"/>
      <c r="Q169" s="140"/>
      <c r="R169" s="140"/>
      <c r="S169" s="140"/>
      <c r="T169" s="140"/>
      <c r="U169" s="140"/>
      <c r="V169" s="140"/>
      <c r="W169" s="140"/>
      <c r="X169" s="140"/>
      <c r="Y169" s="140"/>
      <c r="Z169" s="156"/>
      <c r="AA169" s="156"/>
      <c r="AB169" s="156"/>
      <c r="AC169" s="158"/>
      <c r="AD169" s="61"/>
      <c r="AE169" s="152"/>
      <c r="AF169" s="152"/>
      <c r="AG169" s="61"/>
      <c r="AH169" s="61"/>
      <c r="AI169" s="61"/>
      <c r="AJ169" s="61"/>
      <c r="BI169" s="61"/>
      <c r="BJ169" s="140"/>
      <c r="BK169" s="140"/>
      <c r="BL169" s="140"/>
      <c r="BM169" s="140"/>
      <c r="BN169" s="140"/>
      <c r="BO169" s="158"/>
      <c r="BP169" s="140"/>
      <c r="BQ169" s="140"/>
      <c r="BR169" s="155"/>
      <c r="BS169" s="140"/>
      <c r="BT169" s="140"/>
      <c r="BU169" s="161"/>
      <c r="BV169" s="140"/>
      <c r="BW169" s="140"/>
      <c r="BX169" s="61"/>
      <c r="BY169" s="61"/>
      <c r="BZ169" s="61"/>
      <c r="CA169" s="140"/>
      <c r="CB169" s="140"/>
      <c r="CC169" s="140"/>
      <c r="CD169" s="140"/>
      <c r="CE169" s="140"/>
      <c r="CF169" s="158"/>
      <c r="CG169" s="140"/>
      <c r="CH169" s="140"/>
      <c r="CI169" s="155"/>
      <c r="CJ169" s="140"/>
      <c r="CK169" s="140"/>
      <c r="CL169" s="161"/>
      <c r="CM169" s="140"/>
      <c r="CN169" s="140"/>
      <c r="CO169" s="61"/>
      <c r="CP169" s="61"/>
      <c r="CQ169" s="61"/>
      <c r="CR169" s="140"/>
      <c r="CS169" s="140"/>
      <c r="CT169" s="140"/>
      <c r="CU169" s="140"/>
      <c r="CV169" s="140"/>
      <c r="CW169" s="158"/>
      <c r="CX169" s="140"/>
      <c r="CY169" s="140"/>
      <c r="CZ169" s="155"/>
      <c r="DA169" s="140"/>
      <c r="DB169" s="140"/>
      <c r="DC169" s="161"/>
      <c r="DD169" s="140"/>
      <c r="DE169" s="140"/>
      <c r="DF169" s="61"/>
      <c r="DG169" s="61"/>
      <c r="DH169" s="61"/>
      <c r="DI169" s="61"/>
      <c r="DJ169" s="61"/>
      <c r="DK169" s="61"/>
    </row>
    <row r="170" spans="3:115" ht="15.75" x14ac:dyDescent="0.25">
      <c r="C170" s="61"/>
      <c r="D170" s="61"/>
      <c r="E170" s="61"/>
      <c r="F170" s="61"/>
      <c r="G170" s="61"/>
      <c r="H170" s="168"/>
      <c r="I170" s="169"/>
      <c r="J170" s="61"/>
      <c r="K170" s="61"/>
      <c r="L170" s="61"/>
      <c r="M170" s="61"/>
      <c r="N170" s="140"/>
      <c r="O170" s="140"/>
      <c r="P170" s="140"/>
      <c r="Q170" s="140"/>
      <c r="R170" s="140"/>
      <c r="S170" s="140"/>
      <c r="T170" s="140"/>
      <c r="U170" s="140"/>
      <c r="V170" s="140"/>
      <c r="W170" s="140"/>
      <c r="X170" s="140"/>
      <c r="Y170" s="140"/>
      <c r="Z170" s="173"/>
      <c r="AA170" s="173"/>
      <c r="AB170" s="173"/>
      <c r="AC170" s="158"/>
      <c r="AD170" s="61"/>
      <c r="AE170" s="152"/>
      <c r="AF170" s="152"/>
      <c r="AG170" s="61"/>
      <c r="AH170" s="61"/>
      <c r="AI170" s="61"/>
      <c r="AJ170" s="61"/>
      <c r="BI170" s="61"/>
      <c r="BJ170" s="140"/>
      <c r="BK170" s="140"/>
      <c r="BL170" s="140"/>
      <c r="BM170" s="140"/>
      <c r="BN170" s="140"/>
      <c r="BO170" s="158"/>
      <c r="BP170" s="140"/>
      <c r="BQ170" s="140"/>
      <c r="BR170" s="155"/>
      <c r="BS170" s="140"/>
      <c r="BT170" s="140"/>
      <c r="BU170" s="161"/>
      <c r="BV170" s="140"/>
      <c r="BW170" s="140"/>
      <c r="BX170" s="61"/>
      <c r="BY170" s="61"/>
      <c r="BZ170" s="61"/>
      <c r="CA170" s="140"/>
      <c r="CB170" s="140"/>
      <c r="CC170" s="140"/>
      <c r="CD170" s="140"/>
      <c r="CE170" s="140"/>
      <c r="CF170" s="158"/>
      <c r="CG170" s="140"/>
      <c r="CH170" s="140"/>
      <c r="CI170" s="155"/>
      <c r="CJ170" s="140"/>
      <c r="CK170" s="140"/>
      <c r="CL170" s="161"/>
      <c r="CM170" s="140"/>
      <c r="CN170" s="140"/>
      <c r="CO170" s="61"/>
      <c r="CP170" s="61"/>
      <c r="CQ170" s="61"/>
      <c r="CR170" s="140"/>
      <c r="CS170" s="140"/>
      <c r="CT170" s="140"/>
      <c r="CU170" s="140"/>
      <c r="CV170" s="140"/>
      <c r="CW170" s="158"/>
      <c r="CX170" s="140"/>
      <c r="CY170" s="140"/>
      <c r="CZ170" s="155"/>
      <c r="DA170" s="140"/>
      <c r="DB170" s="140"/>
      <c r="DC170" s="161"/>
      <c r="DD170" s="140"/>
      <c r="DE170" s="140"/>
      <c r="DF170" s="61"/>
      <c r="DG170" s="61"/>
      <c r="DH170" s="61"/>
      <c r="DI170" s="61"/>
      <c r="DJ170" s="61"/>
      <c r="DK170" s="61"/>
    </row>
    <row r="171" spans="3:115" x14ac:dyDescent="0.25">
      <c r="C171" s="61"/>
      <c r="D171" s="61"/>
      <c r="E171" s="61"/>
      <c r="F171" s="61"/>
      <c r="G171" s="61"/>
      <c r="H171" s="61"/>
      <c r="I171" s="61"/>
      <c r="J171" s="61"/>
      <c r="K171" s="61"/>
      <c r="L171" s="61"/>
      <c r="M171" s="61"/>
      <c r="N171" s="140"/>
      <c r="O171" s="140"/>
      <c r="P171" s="140"/>
      <c r="Q171" s="140"/>
      <c r="R171" s="140"/>
      <c r="S171" s="140"/>
      <c r="T171" s="140"/>
      <c r="U171" s="140"/>
      <c r="V171" s="140"/>
      <c r="W171" s="140"/>
      <c r="X171" s="140"/>
      <c r="Y171" s="140"/>
      <c r="Z171" s="174"/>
      <c r="AA171" s="174"/>
      <c r="AB171" s="174"/>
      <c r="AC171" s="158"/>
      <c r="AD171" s="61"/>
      <c r="AE171" s="152"/>
      <c r="AF171" s="152"/>
      <c r="AG171" s="61"/>
      <c r="AH171" s="61"/>
      <c r="AI171" s="61"/>
      <c r="AJ171" s="61"/>
      <c r="BI171" s="61"/>
      <c r="BJ171" s="140"/>
      <c r="BK171" s="140"/>
      <c r="BL171" s="140"/>
      <c r="BM171" s="140"/>
      <c r="BN171" s="140"/>
      <c r="BO171" s="158"/>
      <c r="BP171" s="140"/>
      <c r="BQ171" s="140"/>
      <c r="BR171" s="155"/>
      <c r="BS171" s="140"/>
      <c r="BT171" s="140"/>
      <c r="BU171" s="161"/>
      <c r="BV171" s="140"/>
      <c r="BW171" s="140"/>
      <c r="BX171" s="61"/>
      <c r="BY171" s="61"/>
      <c r="BZ171" s="61"/>
      <c r="CA171" s="140"/>
      <c r="CB171" s="140"/>
      <c r="CC171" s="140"/>
      <c r="CD171" s="140"/>
      <c r="CE171" s="140"/>
      <c r="CF171" s="158"/>
      <c r="CG171" s="140"/>
      <c r="CH171" s="140"/>
      <c r="CI171" s="155"/>
      <c r="CJ171" s="140"/>
      <c r="CK171" s="140"/>
      <c r="CL171" s="161"/>
      <c r="CM171" s="140"/>
      <c r="CN171" s="140"/>
      <c r="CO171" s="61"/>
      <c r="CP171" s="61"/>
      <c r="CQ171" s="61"/>
      <c r="CR171" s="140"/>
      <c r="CS171" s="140"/>
      <c r="CT171" s="140"/>
      <c r="CU171" s="140"/>
      <c r="CV171" s="140"/>
      <c r="CW171" s="158"/>
      <c r="CX171" s="140"/>
      <c r="CY171" s="140"/>
      <c r="CZ171" s="155"/>
      <c r="DA171" s="140"/>
      <c r="DB171" s="140"/>
      <c r="DC171" s="161"/>
      <c r="DD171" s="140"/>
      <c r="DE171" s="140"/>
      <c r="DF171" s="61"/>
      <c r="DG171" s="61"/>
      <c r="DH171" s="61"/>
      <c r="DI171" s="61"/>
      <c r="DJ171" s="61"/>
      <c r="DK171" s="61"/>
    </row>
    <row r="172" spans="3:115" ht="15.75" customHeight="1" x14ac:dyDescent="0.25">
      <c r="C172" s="61"/>
      <c r="D172" s="61"/>
      <c r="E172" s="61"/>
      <c r="F172" s="61"/>
      <c r="G172" s="61"/>
      <c r="H172" s="61"/>
      <c r="I172" s="61"/>
      <c r="J172" s="61"/>
      <c r="K172" s="61"/>
      <c r="L172" s="61"/>
      <c r="M172" s="61"/>
      <c r="N172" s="140"/>
      <c r="O172" s="140"/>
      <c r="P172" s="140"/>
      <c r="Q172" s="140"/>
      <c r="R172" s="140"/>
      <c r="S172" s="140"/>
      <c r="T172" s="140"/>
      <c r="U172" s="140"/>
      <c r="V172" s="140"/>
      <c r="W172" s="140"/>
      <c r="X172" s="140"/>
      <c r="Y172" s="140"/>
      <c r="Z172" s="157"/>
      <c r="AA172" s="157"/>
      <c r="AB172" s="157"/>
      <c r="AC172" s="158"/>
      <c r="AD172" s="61"/>
      <c r="AE172" s="152"/>
      <c r="AF172" s="152"/>
      <c r="AG172" s="61"/>
      <c r="AH172" s="61"/>
      <c r="AI172" s="61"/>
      <c r="AJ172" s="61"/>
      <c r="BI172" s="61"/>
      <c r="BJ172" s="140"/>
      <c r="BK172" s="140"/>
      <c r="BL172" s="140"/>
      <c r="BM172" s="140"/>
      <c r="BN172" s="140"/>
      <c r="BO172" s="158"/>
      <c r="BP172" s="140"/>
      <c r="BQ172" s="140"/>
      <c r="BR172" s="155"/>
      <c r="BS172" s="140"/>
      <c r="BT172" s="140"/>
      <c r="BU172" s="161"/>
      <c r="BV172" s="140"/>
      <c r="BW172" s="140"/>
      <c r="BX172" s="61"/>
      <c r="BY172" s="61"/>
      <c r="BZ172" s="61"/>
      <c r="CA172" s="140"/>
      <c r="CB172" s="140"/>
      <c r="CC172" s="140"/>
      <c r="CD172" s="140"/>
      <c r="CE172" s="140"/>
      <c r="CF172" s="158"/>
      <c r="CG172" s="140"/>
      <c r="CH172" s="140"/>
      <c r="CI172" s="155"/>
      <c r="CJ172" s="140"/>
      <c r="CK172" s="140"/>
      <c r="CL172" s="161"/>
      <c r="CM172" s="140"/>
      <c r="CN172" s="140"/>
      <c r="CO172" s="61"/>
      <c r="CP172" s="61"/>
      <c r="CQ172" s="61"/>
      <c r="CR172" s="140"/>
      <c r="CS172" s="140"/>
      <c r="CT172" s="140"/>
      <c r="CU172" s="140"/>
      <c r="CV172" s="140"/>
      <c r="CW172" s="158"/>
      <c r="CX172" s="140"/>
      <c r="CY172" s="140"/>
      <c r="CZ172" s="155"/>
      <c r="DA172" s="140"/>
      <c r="DB172" s="140"/>
      <c r="DC172" s="161"/>
      <c r="DD172" s="140"/>
      <c r="DE172" s="140"/>
      <c r="DF172" s="61"/>
      <c r="DG172" s="61"/>
      <c r="DH172" s="61"/>
      <c r="DI172" s="61"/>
      <c r="DJ172" s="61"/>
      <c r="DK172" s="61"/>
    </row>
    <row r="173" spans="3:115" ht="16.5" customHeight="1" x14ac:dyDescent="0.25">
      <c r="C173" s="175"/>
      <c r="D173" s="175"/>
      <c r="E173" s="175"/>
      <c r="F173" s="175"/>
      <c r="G173" s="61"/>
      <c r="H173" s="61"/>
      <c r="I173" s="61"/>
      <c r="J173" s="61"/>
      <c r="K173" s="61"/>
      <c r="L173" s="61"/>
      <c r="M173" s="61"/>
      <c r="N173" s="140"/>
      <c r="O173" s="140"/>
      <c r="P173" s="140"/>
      <c r="Q173" s="140"/>
      <c r="R173" s="140"/>
      <c r="S173" s="140"/>
      <c r="T173" s="140"/>
      <c r="U173" s="140"/>
      <c r="V173" s="140"/>
      <c r="W173" s="140"/>
      <c r="X173" s="140"/>
      <c r="Y173" s="140"/>
      <c r="Z173" s="157"/>
      <c r="AA173" s="157"/>
      <c r="AB173" s="157"/>
      <c r="AC173" s="158"/>
      <c r="AD173" s="61"/>
      <c r="AE173" s="152"/>
      <c r="AF173" s="152"/>
      <c r="AG173" s="61"/>
      <c r="AH173" s="61"/>
      <c r="AI173" s="61"/>
      <c r="AJ173" s="61"/>
      <c r="BI173" s="61"/>
      <c r="BJ173" s="140"/>
      <c r="BK173" s="140"/>
      <c r="BL173" s="140"/>
      <c r="BM173" s="140"/>
      <c r="BN173" s="140"/>
      <c r="BO173" s="158"/>
      <c r="BP173" s="140"/>
      <c r="BQ173" s="140"/>
      <c r="BR173" s="155"/>
      <c r="BS173" s="140"/>
      <c r="BT173" s="140"/>
      <c r="BU173" s="161"/>
      <c r="BV173" s="140"/>
      <c r="BW173" s="140"/>
      <c r="BX173" s="61"/>
      <c r="BY173" s="61"/>
      <c r="BZ173" s="61"/>
      <c r="CA173" s="140"/>
      <c r="CB173" s="140"/>
      <c r="CC173" s="140"/>
      <c r="CD173" s="140"/>
      <c r="CE173" s="140"/>
      <c r="CF173" s="158"/>
      <c r="CG173" s="140"/>
      <c r="CH173" s="140"/>
      <c r="CI173" s="155"/>
      <c r="CJ173" s="140"/>
      <c r="CK173" s="140"/>
      <c r="CL173" s="161"/>
      <c r="CM173" s="140"/>
      <c r="CN173" s="140"/>
      <c r="CO173" s="61"/>
      <c r="CP173" s="61"/>
      <c r="CQ173" s="61"/>
      <c r="CR173" s="140"/>
      <c r="CS173" s="140"/>
      <c r="CT173" s="140"/>
      <c r="CU173" s="140"/>
      <c r="CV173" s="140"/>
      <c r="CW173" s="158"/>
      <c r="CX173" s="140"/>
      <c r="CY173" s="140"/>
      <c r="CZ173" s="155"/>
      <c r="DA173" s="140"/>
      <c r="DB173" s="140"/>
      <c r="DC173" s="161"/>
      <c r="DD173" s="140"/>
      <c r="DE173" s="140"/>
      <c r="DF173" s="61"/>
      <c r="DG173" s="61"/>
      <c r="DH173" s="61"/>
      <c r="DI173" s="61"/>
      <c r="DJ173" s="61"/>
      <c r="DK173" s="61"/>
    </row>
    <row r="174" spans="3:115" ht="15.75" customHeight="1" x14ac:dyDescent="0.25">
      <c r="C174" s="175"/>
      <c r="D174" s="175"/>
      <c r="E174" s="175"/>
      <c r="F174" s="175"/>
      <c r="G174" s="152"/>
      <c r="H174" s="61"/>
      <c r="I174" s="61"/>
      <c r="J174" s="61"/>
      <c r="K174" s="61"/>
      <c r="L174" s="61"/>
      <c r="M174" s="61"/>
      <c r="N174" s="140"/>
      <c r="O174" s="140"/>
      <c r="P174" s="140"/>
      <c r="Q174" s="140"/>
      <c r="R174" s="140"/>
      <c r="S174" s="140"/>
      <c r="T174" s="140"/>
      <c r="U174" s="140"/>
      <c r="V174" s="140"/>
      <c r="W174" s="140"/>
      <c r="X174" s="140"/>
      <c r="Y174" s="140"/>
      <c r="Z174" s="157"/>
      <c r="AA174" s="157"/>
      <c r="AB174" s="157"/>
      <c r="AC174" s="158"/>
      <c r="AD174" s="61"/>
      <c r="AE174" s="152"/>
      <c r="AF174" s="152"/>
      <c r="AG174" s="61"/>
      <c r="AH174" s="61"/>
      <c r="AI174" s="61"/>
      <c r="AJ174" s="61"/>
      <c r="BI174" s="61"/>
      <c r="BJ174" s="140"/>
      <c r="BK174" s="140"/>
      <c r="BL174" s="140"/>
      <c r="BM174" s="140"/>
      <c r="BN174" s="140"/>
      <c r="BO174" s="158"/>
      <c r="BP174" s="140"/>
      <c r="BQ174" s="140"/>
      <c r="BR174" s="155"/>
      <c r="BS174" s="140"/>
      <c r="BT174" s="140"/>
      <c r="BU174" s="161"/>
      <c r="BV174" s="140"/>
      <c r="BW174" s="140"/>
      <c r="BX174" s="61"/>
      <c r="BY174" s="61"/>
      <c r="BZ174" s="61"/>
      <c r="CA174" s="140"/>
      <c r="CB174" s="140"/>
      <c r="CC174" s="140"/>
      <c r="CD174" s="140"/>
      <c r="CE174" s="140"/>
      <c r="CF174" s="158"/>
      <c r="CG174" s="140"/>
      <c r="CH174" s="140"/>
      <c r="CI174" s="155"/>
      <c r="CJ174" s="140"/>
      <c r="CK174" s="140"/>
      <c r="CL174" s="161"/>
      <c r="CM174" s="140"/>
      <c r="CN174" s="140"/>
      <c r="CO174" s="61"/>
      <c r="CP174" s="61"/>
      <c r="CQ174" s="61"/>
      <c r="CR174" s="140"/>
      <c r="CS174" s="140"/>
      <c r="CT174" s="140"/>
      <c r="CU174" s="140"/>
      <c r="CV174" s="140"/>
      <c r="CW174" s="158"/>
      <c r="CX174" s="140"/>
      <c r="CY174" s="140"/>
      <c r="CZ174" s="155"/>
      <c r="DA174" s="140"/>
      <c r="DB174" s="140"/>
      <c r="DC174" s="161"/>
      <c r="DD174" s="140"/>
      <c r="DE174" s="140"/>
      <c r="DF174" s="61"/>
      <c r="DG174" s="61"/>
      <c r="DH174" s="61"/>
      <c r="DI174" s="61"/>
      <c r="DJ174" s="61"/>
      <c r="DK174" s="61"/>
    </row>
    <row r="175" spans="3:115" ht="15.75" customHeight="1" x14ac:dyDescent="0.25">
      <c r="C175" s="61"/>
      <c r="D175" s="61"/>
      <c r="E175" s="61"/>
      <c r="F175" s="61"/>
      <c r="G175" s="61"/>
      <c r="H175" s="61"/>
      <c r="I175" s="61"/>
      <c r="J175" s="61"/>
      <c r="K175" s="61"/>
      <c r="L175" s="61"/>
      <c r="M175" s="61"/>
      <c r="N175" s="140"/>
      <c r="O175" s="140"/>
      <c r="P175" s="140"/>
      <c r="Q175" s="140"/>
      <c r="R175" s="140"/>
      <c r="S175" s="140"/>
      <c r="T175" s="140"/>
      <c r="U175" s="140"/>
      <c r="V175" s="140"/>
      <c r="W175" s="140"/>
      <c r="X175" s="140"/>
      <c r="Y175" s="140"/>
      <c r="Z175" s="157"/>
      <c r="AA175" s="157"/>
      <c r="AB175" s="157"/>
      <c r="AC175" s="158"/>
      <c r="AD175" s="61"/>
      <c r="AE175" s="152"/>
      <c r="AF175" s="152"/>
      <c r="AG175" s="61"/>
      <c r="AH175" s="61"/>
      <c r="AI175" s="61"/>
      <c r="AJ175" s="61"/>
      <c r="BI175" s="61"/>
      <c r="BJ175" s="140"/>
      <c r="BK175" s="140"/>
      <c r="BL175" s="140"/>
      <c r="BM175" s="140"/>
      <c r="BN175" s="140"/>
      <c r="BO175" s="158"/>
      <c r="BP175" s="140"/>
      <c r="BQ175" s="140"/>
      <c r="BR175" s="155"/>
      <c r="BS175" s="140"/>
      <c r="BT175" s="140"/>
      <c r="BU175" s="161"/>
      <c r="BV175" s="140"/>
      <c r="BW175" s="140"/>
      <c r="BX175" s="61"/>
      <c r="BY175" s="61"/>
      <c r="BZ175" s="61"/>
      <c r="CA175" s="140"/>
      <c r="CB175" s="140"/>
      <c r="CC175" s="140"/>
      <c r="CD175" s="140"/>
      <c r="CE175" s="140"/>
      <c r="CF175" s="158"/>
      <c r="CG175" s="140"/>
      <c r="CH175" s="140"/>
      <c r="CI175" s="155"/>
      <c r="CJ175" s="140"/>
      <c r="CK175" s="140"/>
      <c r="CL175" s="161"/>
      <c r="CM175" s="140"/>
      <c r="CN175" s="140"/>
      <c r="CO175" s="61"/>
      <c r="CP175" s="61"/>
      <c r="CQ175" s="61"/>
      <c r="CR175" s="140"/>
      <c r="CS175" s="140"/>
      <c r="CT175" s="140"/>
      <c r="CU175" s="140"/>
      <c r="CV175" s="140"/>
      <c r="CW175" s="158"/>
      <c r="CX175" s="140"/>
      <c r="CY175" s="140"/>
      <c r="CZ175" s="155"/>
      <c r="DA175" s="140"/>
      <c r="DB175" s="140"/>
      <c r="DC175" s="161"/>
      <c r="DD175" s="140"/>
      <c r="DE175" s="140"/>
      <c r="DF175" s="61"/>
      <c r="DG175" s="61"/>
      <c r="DH175" s="61"/>
      <c r="DI175" s="61"/>
      <c r="DJ175" s="61"/>
      <c r="DK175" s="61"/>
    </row>
    <row r="176" spans="3:115" ht="15.75" customHeight="1" x14ac:dyDescent="0.25">
      <c r="C176" s="61"/>
      <c r="D176" s="61"/>
      <c r="E176" s="61"/>
      <c r="F176" s="61"/>
      <c r="G176" s="61"/>
      <c r="H176" s="61"/>
      <c r="I176" s="61"/>
      <c r="J176" s="61"/>
      <c r="K176" s="61"/>
      <c r="L176" s="61"/>
      <c r="M176" s="61"/>
      <c r="N176" s="140"/>
      <c r="O176" s="140"/>
      <c r="P176" s="140"/>
      <c r="Q176" s="140"/>
      <c r="R176" s="140"/>
      <c r="S176" s="140"/>
      <c r="T176" s="140"/>
      <c r="U176" s="140"/>
      <c r="V176" s="140"/>
      <c r="W176" s="140"/>
      <c r="X176" s="140"/>
      <c r="Y176" s="140"/>
      <c r="Z176" s="157"/>
      <c r="AA176" s="157"/>
      <c r="AB176" s="157"/>
      <c r="AC176" s="158"/>
      <c r="AD176" s="61"/>
      <c r="AE176" s="152"/>
      <c r="AF176" s="152"/>
      <c r="AG176" s="61"/>
      <c r="AH176" s="61"/>
      <c r="AI176" s="61"/>
      <c r="AJ176" s="61"/>
      <c r="BI176" s="61"/>
      <c r="BJ176" s="140"/>
      <c r="BK176" s="140"/>
      <c r="BL176" s="140"/>
      <c r="BM176" s="140"/>
      <c r="BN176" s="140"/>
      <c r="BO176" s="158"/>
      <c r="BP176" s="140"/>
      <c r="BQ176" s="140"/>
      <c r="BR176" s="155"/>
      <c r="BS176" s="140"/>
      <c r="BT176" s="140"/>
      <c r="BU176" s="161"/>
      <c r="BV176" s="140"/>
      <c r="BW176" s="140"/>
      <c r="BX176" s="61"/>
      <c r="BY176" s="61"/>
      <c r="BZ176" s="61"/>
      <c r="CA176" s="140"/>
      <c r="CB176" s="140"/>
      <c r="CC176" s="140"/>
      <c r="CD176" s="140"/>
      <c r="CE176" s="140"/>
      <c r="CF176" s="158"/>
      <c r="CG176" s="140"/>
      <c r="CH176" s="140"/>
      <c r="CI176" s="155"/>
      <c r="CJ176" s="140"/>
      <c r="CK176" s="140"/>
      <c r="CL176" s="161"/>
      <c r="CM176" s="140"/>
      <c r="CN176" s="140"/>
      <c r="CO176" s="61"/>
      <c r="CP176" s="61"/>
      <c r="CQ176" s="61"/>
      <c r="CR176" s="140"/>
      <c r="CS176" s="140"/>
      <c r="CT176" s="140"/>
      <c r="CU176" s="140"/>
      <c r="CV176" s="140"/>
      <c r="CW176" s="158"/>
      <c r="CX176" s="140"/>
      <c r="CY176" s="140"/>
      <c r="CZ176" s="155"/>
      <c r="DA176" s="140"/>
      <c r="DB176" s="140"/>
      <c r="DC176" s="161"/>
      <c r="DD176" s="140"/>
      <c r="DE176" s="140"/>
      <c r="DF176" s="61"/>
      <c r="DG176" s="61"/>
      <c r="DH176" s="61"/>
      <c r="DI176" s="61"/>
      <c r="DJ176" s="61"/>
      <c r="DK176" s="61"/>
    </row>
    <row r="177" spans="2:115" ht="15.75" x14ac:dyDescent="0.25">
      <c r="C177" s="61"/>
      <c r="D177" s="61"/>
      <c r="E177" s="61"/>
      <c r="F177" s="61"/>
      <c r="G177" s="61"/>
      <c r="H177" s="61"/>
      <c r="I177" s="61"/>
      <c r="J177" s="61"/>
      <c r="K177" s="61"/>
      <c r="L177" s="61"/>
      <c r="M177" s="61"/>
      <c r="N177" s="140"/>
      <c r="O177" s="140"/>
      <c r="P177" s="140"/>
      <c r="Q177" s="140"/>
      <c r="R177" s="140"/>
      <c r="S177" s="140"/>
      <c r="T177" s="140"/>
      <c r="U177" s="140"/>
      <c r="V177" s="140"/>
      <c r="W177" s="140"/>
      <c r="X177" s="140"/>
      <c r="Y177" s="140"/>
      <c r="Z177" s="157"/>
      <c r="AA177" s="157"/>
      <c r="AB177" s="157"/>
      <c r="AC177" s="158"/>
      <c r="AD177" s="61"/>
      <c r="AE177" s="152"/>
      <c r="AF177" s="152"/>
      <c r="AG177" s="61"/>
      <c r="AH177" s="61"/>
      <c r="AI177" s="61"/>
      <c r="AJ177" s="61"/>
      <c r="BI177" s="61"/>
      <c r="BJ177" s="140"/>
      <c r="BK177" s="140"/>
      <c r="BL177" s="140"/>
      <c r="BM177" s="140"/>
      <c r="BN177" s="140"/>
      <c r="BO177" s="158"/>
      <c r="BP177" s="140"/>
      <c r="BQ177" s="140"/>
      <c r="BR177" s="155"/>
      <c r="BS177" s="140"/>
      <c r="BT177" s="140"/>
      <c r="BU177" s="161"/>
      <c r="BV177" s="140"/>
      <c r="BW177" s="140"/>
      <c r="BX177" s="61"/>
      <c r="BY177" s="61"/>
      <c r="BZ177" s="61"/>
      <c r="CA177" s="140"/>
      <c r="CB177" s="140"/>
      <c r="CC177" s="140"/>
      <c r="CD177" s="140"/>
      <c r="CE177" s="140"/>
      <c r="CF177" s="158"/>
      <c r="CG177" s="140"/>
      <c r="CH177" s="140"/>
      <c r="CI177" s="155"/>
      <c r="CJ177" s="140"/>
      <c r="CK177" s="140"/>
      <c r="CL177" s="161"/>
      <c r="CM177" s="140"/>
      <c r="CN177" s="140"/>
      <c r="CO177" s="61"/>
      <c r="CP177" s="61"/>
      <c r="CQ177" s="61"/>
      <c r="CR177" s="140"/>
      <c r="CS177" s="140"/>
      <c r="CT177" s="140"/>
      <c r="CU177" s="140"/>
      <c r="CV177" s="140"/>
      <c r="CW177" s="158"/>
      <c r="CX177" s="140"/>
      <c r="CY177" s="140"/>
      <c r="CZ177" s="155"/>
      <c r="DA177" s="140"/>
      <c r="DB177" s="140"/>
      <c r="DC177" s="161"/>
      <c r="DD177" s="140"/>
      <c r="DE177" s="140"/>
      <c r="DF177" s="61"/>
      <c r="DG177" s="61"/>
      <c r="DH177" s="61"/>
      <c r="DI177" s="61"/>
      <c r="DJ177" s="61"/>
      <c r="DK177" s="61"/>
    </row>
    <row r="178" spans="2:115" ht="15.75" x14ac:dyDescent="0.25">
      <c r="C178" s="61"/>
      <c r="D178" s="61"/>
      <c r="E178" s="61"/>
      <c r="F178" s="61"/>
      <c r="G178" s="61"/>
      <c r="H178" s="61"/>
      <c r="I178" s="61"/>
      <c r="J178" s="61"/>
      <c r="K178" s="61"/>
      <c r="L178" s="61"/>
      <c r="M178" s="61"/>
      <c r="N178" s="140"/>
      <c r="O178" s="140"/>
      <c r="P178" s="140"/>
      <c r="Q178" s="140"/>
      <c r="R178" s="140"/>
      <c r="S178" s="140"/>
      <c r="T178" s="140"/>
      <c r="U178" s="140"/>
      <c r="V178" s="140"/>
      <c r="W178" s="140"/>
      <c r="X178" s="140"/>
      <c r="Y178" s="140"/>
      <c r="Z178" s="157"/>
      <c r="AA178" s="157"/>
      <c r="AB178" s="157"/>
      <c r="AC178" s="158"/>
      <c r="AD178" s="61"/>
      <c r="AE178" s="152"/>
      <c r="AF178" s="152"/>
      <c r="AG178" s="61"/>
      <c r="AH178" s="61"/>
      <c r="AI178" s="61"/>
      <c r="AJ178" s="61"/>
      <c r="BI178" s="61"/>
      <c r="BJ178" s="140"/>
      <c r="BK178" s="140"/>
      <c r="BL178" s="140"/>
      <c r="BM178" s="140"/>
      <c r="BN178" s="140"/>
      <c r="BO178" s="158"/>
      <c r="BP178" s="140"/>
      <c r="BQ178" s="140"/>
      <c r="BR178" s="155"/>
      <c r="BS178" s="140"/>
      <c r="BT178" s="140"/>
      <c r="BU178" s="161"/>
      <c r="BV178" s="140"/>
      <c r="BW178" s="140"/>
      <c r="BX178" s="61"/>
      <c r="BY178" s="61"/>
      <c r="BZ178" s="61"/>
      <c r="CA178" s="140"/>
      <c r="CB178" s="140"/>
      <c r="CC178" s="140"/>
      <c r="CD178" s="140"/>
      <c r="CE178" s="140"/>
      <c r="CF178" s="158"/>
      <c r="CG178" s="140"/>
      <c r="CH178" s="140"/>
      <c r="CI178" s="155"/>
      <c r="CJ178" s="140"/>
      <c r="CK178" s="140"/>
      <c r="CL178" s="161"/>
      <c r="CM178" s="140"/>
      <c r="CN178" s="140"/>
      <c r="CO178" s="61"/>
      <c r="CP178" s="61"/>
      <c r="CQ178" s="61"/>
      <c r="CR178" s="140"/>
      <c r="CS178" s="140"/>
      <c r="CT178" s="140"/>
      <c r="CU178" s="140"/>
      <c r="CV178" s="140"/>
      <c r="CW178" s="158"/>
      <c r="CX178" s="140"/>
      <c r="CY178" s="140"/>
      <c r="CZ178" s="155"/>
      <c r="DA178" s="140"/>
      <c r="DB178" s="140"/>
      <c r="DC178" s="161"/>
      <c r="DD178" s="140"/>
      <c r="DE178" s="140"/>
      <c r="DF178" s="61"/>
      <c r="DG178" s="61"/>
      <c r="DH178" s="61"/>
      <c r="DI178" s="61"/>
      <c r="DJ178" s="61"/>
      <c r="DK178" s="61"/>
    </row>
    <row r="179" spans="2:115" ht="15.75" x14ac:dyDescent="0.25">
      <c r="C179" s="61"/>
      <c r="D179" s="61"/>
      <c r="E179" s="61"/>
      <c r="F179" s="61"/>
      <c r="G179" s="61"/>
      <c r="H179" s="61"/>
      <c r="I179" s="61"/>
      <c r="J179" s="61"/>
      <c r="K179" s="61"/>
      <c r="L179" s="61"/>
      <c r="M179" s="61"/>
      <c r="N179" s="140"/>
      <c r="O179" s="140"/>
      <c r="P179" s="140"/>
      <c r="Q179" s="140"/>
      <c r="R179" s="140"/>
      <c r="S179" s="140"/>
      <c r="T179" s="140"/>
      <c r="U179" s="140"/>
      <c r="V179" s="140"/>
      <c r="W179" s="140"/>
      <c r="X179" s="140"/>
      <c r="Y179" s="140"/>
      <c r="Z179" s="157"/>
      <c r="AA179" s="157"/>
      <c r="AB179" s="157"/>
      <c r="AC179" s="158"/>
      <c r="AD179" s="61"/>
      <c r="AE179" s="152"/>
      <c r="AF179" s="152"/>
      <c r="AG179" s="61"/>
      <c r="AH179" s="61"/>
      <c r="AI179" s="61"/>
      <c r="AJ179" s="61"/>
      <c r="BI179" s="61"/>
      <c r="BJ179" s="140"/>
      <c r="BK179" s="140"/>
      <c r="BL179" s="140"/>
      <c r="BM179" s="140"/>
      <c r="BN179" s="140"/>
      <c r="BO179" s="158"/>
      <c r="BP179" s="140"/>
      <c r="BQ179" s="140"/>
      <c r="BR179" s="155"/>
      <c r="BS179" s="140"/>
      <c r="BT179" s="140"/>
      <c r="BU179" s="161"/>
      <c r="BV179" s="140"/>
      <c r="BW179" s="140"/>
      <c r="BX179" s="61"/>
      <c r="BY179" s="61"/>
      <c r="BZ179" s="61"/>
      <c r="CA179" s="140"/>
      <c r="CB179" s="140"/>
      <c r="CC179" s="140"/>
      <c r="CD179" s="140"/>
      <c r="CE179" s="140"/>
      <c r="CF179" s="158"/>
      <c r="CG179" s="140"/>
      <c r="CH179" s="140"/>
      <c r="CI179" s="155"/>
      <c r="CJ179" s="140"/>
      <c r="CK179" s="140"/>
      <c r="CL179" s="161"/>
      <c r="CM179" s="140"/>
      <c r="CN179" s="140"/>
      <c r="CO179" s="61"/>
      <c r="CP179" s="61"/>
      <c r="CQ179" s="61"/>
      <c r="CR179" s="140"/>
      <c r="CS179" s="140"/>
      <c r="CT179" s="140"/>
      <c r="CU179" s="140"/>
      <c r="CV179" s="140"/>
      <c r="CW179" s="158"/>
      <c r="CX179" s="140"/>
      <c r="CY179" s="140"/>
      <c r="CZ179" s="155"/>
      <c r="DA179" s="140"/>
      <c r="DB179" s="140"/>
      <c r="DC179" s="161"/>
      <c r="DD179" s="140"/>
      <c r="DE179" s="140"/>
      <c r="DF179" s="61"/>
      <c r="DG179" s="61"/>
      <c r="DH179" s="61"/>
      <c r="DI179" s="61"/>
      <c r="DJ179" s="61"/>
      <c r="DK179" s="61"/>
    </row>
    <row r="180" spans="2:115" ht="15.75" x14ac:dyDescent="0.25">
      <c r="C180" s="137"/>
      <c r="D180" s="137"/>
      <c r="E180" s="137"/>
      <c r="F180" s="137"/>
      <c r="G180" s="137"/>
      <c r="H180" s="61"/>
      <c r="I180" s="61"/>
      <c r="J180" s="61"/>
      <c r="K180" s="61"/>
      <c r="L180" s="61"/>
      <c r="M180" s="61"/>
      <c r="N180" s="140"/>
      <c r="O180" s="140"/>
      <c r="P180" s="140"/>
      <c r="Q180" s="140"/>
      <c r="R180" s="140"/>
      <c r="S180" s="140"/>
      <c r="T180" s="140"/>
      <c r="U180" s="140"/>
      <c r="V180" s="140"/>
      <c r="W180" s="140"/>
      <c r="X180" s="140"/>
      <c r="Y180" s="140"/>
      <c r="Z180" s="157"/>
      <c r="AA180" s="157"/>
      <c r="AB180" s="157"/>
      <c r="AC180" s="158"/>
      <c r="AD180" s="61"/>
      <c r="AE180" s="152"/>
      <c r="AF180" s="152"/>
      <c r="AG180" s="61"/>
      <c r="AH180" s="61"/>
      <c r="AI180" s="61"/>
      <c r="AJ180" s="61"/>
      <c r="BI180" s="61"/>
      <c r="BJ180" s="140"/>
      <c r="BK180" s="140"/>
      <c r="BL180" s="140"/>
      <c r="BM180" s="140"/>
      <c r="BN180" s="140"/>
      <c r="BO180" s="158"/>
      <c r="BP180" s="140"/>
      <c r="BQ180" s="140"/>
      <c r="BR180" s="155"/>
      <c r="BS180" s="140"/>
      <c r="BT180" s="140"/>
      <c r="BU180" s="161"/>
      <c r="BV180" s="140"/>
      <c r="BW180" s="140"/>
      <c r="BX180" s="61"/>
      <c r="BY180" s="61"/>
      <c r="BZ180" s="61"/>
      <c r="CA180" s="140"/>
      <c r="CB180" s="140"/>
      <c r="CC180" s="140"/>
      <c r="CD180" s="140"/>
      <c r="CE180" s="140"/>
      <c r="CF180" s="158"/>
      <c r="CG180" s="140"/>
      <c r="CH180" s="140"/>
      <c r="CI180" s="155"/>
      <c r="CJ180" s="140"/>
      <c r="CK180" s="140"/>
      <c r="CL180" s="161"/>
      <c r="CM180" s="140"/>
      <c r="CN180" s="140"/>
      <c r="CO180" s="61"/>
      <c r="CP180" s="61"/>
      <c r="CQ180" s="61"/>
      <c r="CR180" s="140"/>
      <c r="CS180" s="140"/>
      <c r="CT180" s="140"/>
      <c r="CU180" s="140"/>
      <c r="CV180" s="140"/>
      <c r="CW180" s="158"/>
      <c r="CX180" s="140"/>
      <c r="CY180" s="140"/>
      <c r="CZ180" s="155"/>
      <c r="DA180" s="140"/>
      <c r="DB180" s="140"/>
      <c r="DC180" s="161"/>
      <c r="DD180" s="140"/>
      <c r="DE180" s="140"/>
      <c r="DF180" s="61"/>
      <c r="DG180" s="61"/>
      <c r="DH180" s="61"/>
      <c r="DI180" s="61"/>
      <c r="DJ180" s="61"/>
      <c r="DK180" s="61"/>
    </row>
    <row r="181" spans="2:115" ht="15.75" x14ac:dyDescent="0.25">
      <c r="C181" s="61"/>
      <c r="D181" s="61"/>
      <c r="E181" s="140"/>
      <c r="F181" s="61"/>
      <c r="G181" s="61"/>
      <c r="H181" s="61"/>
      <c r="I181" s="61"/>
      <c r="J181" s="61"/>
      <c r="K181" s="61"/>
      <c r="L181" s="61"/>
      <c r="M181" s="61"/>
      <c r="N181" s="140"/>
      <c r="O181" s="140"/>
      <c r="P181" s="140"/>
      <c r="Q181" s="140"/>
      <c r="R181" s="140"/>
      <c r="S181" s="140"/>
      <c r="T181" s="140"/>
      <c r="U181" s="140"/>
      <c r="V181" s="140"/>
      <c r="W181" s="140"/>
      <c r="X181" s="140"/>
      <c r="Y181" s="140"/>
      <c r="Z181" s="157"/>
      <c r="AA181" s="157"/>
      <c r="AB181" s="157"/>
      <c r="AC181" s="158"/>
      <c r="AD181" s="61"/>
      <c r="AE181" s="152"/>
      <c r="AF181" s="152"/>
      <c r="AG181" s="61"/>
      <c r="AH181" s="61"/>
      <c r="AI181" s="61"/>
      <c r="AJ181" s="61"/>
      <c r="BI181" s="61"/>
      <c r="BJ181" s="140"/>
      <c r="BK181" s="140"/>
      <c r="BL181" s="140"/>
      <c r="BM181" s="140"/>
      <c r="BN181" s="140"/>
      <c r="BO181" s="158"/>
      <c r="BP181" s="140"/>
      <c r="BQ181" s="140"/>
      <c r="BR181" s="155"/>
      <c r="BS181" s="140"/>
      <c r="BT181" s="140"/>
      <c r="BU181" s="161"/>
      <c r="BV181" s="140"/>
      <c r="BW181" s="140"/>
      <c r="BX181" s="61"/>
      <c r="BY181" s="61"/>
      <c r="BZ181" s="61"/>
      <c r="CA181" s="140"/>
      <c r="CB181" s="140"/>
      <c r="CC181" s="140"/>
      <c r="CD181" s="140"/>
      <c r="CE181" s="140"/>
      <c r="CF181" s="158"/>
      <c r="CG181" s="140"/>
      <c r="CH181" s="140"/>
      <c r="CI181" s="155"/>
      <c r="CJ181" s="140"/>
      <c r="CK181" s="140"/>
      <c r="CL181" s="161"/>
      <c r="CM181" s="140"/>
      <c r="CN181" s="140"/>
      <c r="CO181" s="61"/>
      <c r="CP181" s="61"/>
      <c r="CQ181" s="61"/>
      <c r="CR181" s="140"/>
      <c r="CS181" s="140"/>
      <c r="CT181" s="140"/>
      <c r="CU181" s="140"/>
      <c r="CV181" s="140"/>
      <c r="CW181" s="158"/>
      <c r="CX181" s="140"/>
      <c r="CY181" s="140"/>
      <c r="CZ181" s="155"/>
      <c r="DA181" s="140"/>
      <c r="DB181" s="140"/>
      <c r="DC181" s="161"/>
      <c r="DD181" s="140"/>
      <c r="DE181" s="140"/>
      <c r="DF181" s="61"/>
      <c r="DG181" s="61"/>
      <c r="DH181" s="61"/>
      <c r="DI181" s="61"/>
      <c r="DJ181" s="61"/>
      <c r="DK181" s="61"/>
    </row>
    <row r="182" spans="2:115" ht="15.75" x14ac:dyDescent="0.25">
      <c r="C182" s="61"/>
      <c r="D182" s="61"/>
      <c r="E182" s="140"/>
      <c r="F182" s="61"/>
      <c r="G182" s="61"/>
      <c r="H182" s="61"/>
      <c r="I182" s="137"/>
      <c r="J182" s="61"/>
      <c r="K182" s="61"/>
      <c r="L182" s="61"/>
      <c r="M182" s="61"/>
      <c r="N182" s="140"/>
      <c r="O182" s="140"/>
      <c r="P182" s="140"/>
      <c r="Q182" s="140"/>
      <c r="R182" s="140"/>
      <c r="S182" s="140"/>
      <c r="T182" s="140"/>
      <c r="U182" s="140"/>
      <c r="V182" s="140"/>
      <c r="W182" s="140"/>
      <c r="X182" s="140"/>
      <c r="Y182" s="140"/>
      <c r="Z182" s="157"/>
      <c r="AA182" s="157"/>
      <c r="AB182" s="157"/>
      <c r="AC182" s="158"/>
      <c r="AD182" s="61"/>
      <c r="AE182" s="152"/>
      <c r="AF182" s="152"/>
      <c r="AG182" s="61"/>
      <c r="AH182" s="61"/>
      <c r="AI182" s="61"/>
      <c r="AJ182" s="61"/>
      <c r="BI182" s="61"/>
      <c r="BJ182" s="140"/>
      <c r="BK182" s="140"/>
      <c r="BL182" s="140"/>
      <c r="BM182" s="140"/>
      <c r="BN182" s="140"/>
      <c r="BO182" s="158"/>
      <c r="BP182" s="140"/>
      <c r="BQ182" s="140"/>
      <c r="BR182" s="155"/>
      <c r="BS182" s="140"/>
      <c r="BT182" s="140"/>
      <c r="BU182" s="161"/>
      <c r="BV182" s="140"/>
      <c r="BW182" s="140"/>
      <c r="BX182" s="61"/>
      <c r="BY182" s="61"/>
      <c r="BZ182" s="61"/>
      <c r="CA182" s="140"/>
      <c r="CB182" s="140"/>
      <c r="CC182" s="140"/>
      <c r="CD182" s="140"/>
      <c r="CE182" s="140"/>
      <c r="CF182" s="158"/>
      <c r="CG182" s="140"/>
      <c r="CH182" s="140"/>
      <c r="CI182" s="155"/>
      <c r="CJ182" s="140"/>
      <c r="CK182" s="140"/>
      <c r="CL182" s="161"/>
      <c r="CM182" s="140"/>
      <c r="CN182" s="140"/>
      <c r="CO182" s="61"/>
      <c r="CP182" s="61"/>
      <c r="CQ182" s="61"/>
      <c r="CR182" s="140"/>
      <c r="CS182" s="140"/>
      <c r="CT182" s="140"/>
      <c r="CU182" s="140"/>
      <c r="CV182" s="140"/>
      <c r="CW182" s="158"/>
      <c r="CX182" s="140"/>
      <c r="CY182" s="140"/>
      <c r="CZ182" s="155"/>
      <c r="DA182" s="140"/>
      <c r="DB182" s="140"/>
      <c r="DC182" s="161"/>
      <c r="DD182" s="140"/>
      <c r="DE182" s="140"/>
      <c r="DF182" s="61"/>
      <c r="DG182" s="61"/>
      <c r="DH182" s="61"/>
      <c r="DI182" s="61"/>
      <c r="DJ182" s="61"/>
      <c r="DK182" s="61"/>
    </row>
    <row r="183" spans="2:115" ht="15.75" x14ac:dyDescent="0.25">
      <c r="C183" s="61"/>
      <c r="D183" s="61"/>
      <c r="E183" s="61"/>
      <c r="F183" s="61"/>
      <c r="G183" s="61"/>
      <c r="H183" s="61"/>
      <c r="I183" s="61"/>
      <c r="J183" s="61"/>
      <c r="K183" s="61"/>
      <c r="L183" s="61"/>
      <c r="M183" s="61"/>
      <c r="N183" s="140"/>
      <c r="O183" s="140"/>
      <c r="P183" s="140"/>
      <c r="Q183" s="140"/>
      <c r="R183" s="140"/>
      <c r="S183" s="140"/>
      <c r="T183" s="140"/>
      <c r="U183" s="140"/>
      <c r="V183" s="140"/>
      <c r="W183" s="140"/>
      <c r="X183" s="140"/>
      <c r="Y183" s="140"/>
      <c r="Z183" s="157"/>
      <c r="AA183" s="157"/>
      <c r="AB183" s="157"/>
      <c r="AC183" s="158"/>
      <c r="AD183" s="61"/>
      <c r="AE183" s="152"/>
      <c r="AF183" s="152"/>
      <c r="AG183" s="61"/>
      <c r="AH183" s="61"/>
      <c r="AI183" s="61"/>
      <c r="AJ183" s="61"/>
      <c r="BI183" s="61"/>
      <c r="BJ183" s="140"/>
      <c r="BK183" s="140"/>
      <c r="BL183" s="140"/>
      <c r="BM183" s="140"/>
      <c r="BN183" s="140"/>
      <c r="BO183" s="158"/>
      <c r="BP183" s="140"/>
      <c r="BQ183" s="140"/>
      <c r="BR183" s="155"/>
      <c r="BS183" s="140"/>
      <c r="BT183" s="140"/>
      <c r="BU183" s="161"/>
      <c r="BV183" s="140"/>
      <c r="BW183" s="140"/>
      <c r="BX183" s="61"/>
      <c r="BY183" s="61"/>
      <c r="BZ183" s="61"/>
      <c r="CA183" s="140"/>
      <c r="CB183" s="140"/>
      <c r="CC183" s="140"/>
      <c r="CD183" s="140"/>
      <c r="CE183" s="140"/>
      <c r="CF183" s="158"/>
      <c r="CG183" s="140"/>
      <c r="CH183" s="140"/>
      <c r="CI183" s="155"/>
      <c r="CJ183" s="140"/>
      <c r="CK183" s="140"/>
      <c r="CL183" s="161"/>
      <c r="CM183" s="140"/>
      <c r="CN183" s="140"/>
      <c r="CO183" s="61"/>
      <c r="CP183" s="61"/>
      <c r="CQ183" s="61"/>
      <c r="CR183" s="140"/>
      <c r="CS183" s="140"/>
      <c r="CT183" s="140"/>
      <c r="CU183" s="140"/>
      <c r="CV183" s="140"/>
      <c r="CW183" s="158"/>
      <c r="CX183" s="140"/>
      <c r="CY183" s="140"/>
      <c r="CZ183" s="155"/>
      <c r="DA183" s="140"/>
      <c r="DB183" s="140"/>
      <c r="DC183" s="161"/>
      <c r="DD183" s="140"/>
      <c r="DE183" s="140"/>
      <c r="DF183" s="61"/>
      <c r="DG183" s="61"/>
      <c r="DH183" s="61"/>
      <c r="DI183" s="61"/>
      <c r="DJ183" s="61"/>
      <c r="DK183" s="61"/>
    </row>
    <row r="184" spans="2:115" ht="15.75" x14ac:dyDescent="0.25">
      <c r="C184" s="61"/>
      <c r="D184" s="61"/>
      <c r="E184" s="140"/>
      <c r="F184" s="61"/>
      <c r="G184" s="61"/>
      <c r="H184" s="61"/>
      <c r="I184" s="61"/>
      <c r="J184" s="61"/>
      <c r="K184" s="61"/>
      <c r="L184" s="61"/>
      <c r="M184" s="61"/>
      <c r="N184" s="140"/>
      <c r="O184" s="140"/>
      <c r="P184" s="140"/>
      <c r="Q184" s="140"/>
      <c r="R184" s="140"/>
      <c r="S184" s="140"/>
      <c r="T184" s="140"/>
      <c r="U184" s="140"/>
      <c r="V184" s="140"/>
      <c r="W184" s="140"/>
      <c r="X184" s="140"/>
      <c r="Y184" s="140"/>
      <c r="Z184" s="157"/>
      <c r="AA184" s="157"/>
      <c r="AB184" s="157"/>
      <c r="AC184" s="158"/>
      <c r="AD184" s="61"/>
      <c r="AE184" s="152"/>
      <c r="AF184" s="152"/>
      <c r="AG184" s="61"/>
      <c r="AH184" s="61"/>
      <c r="AI184" s="61"/>
      <c r="AJ184" s="61"/>
      <c r="BI184" s="61"/>
      <c r="BJ184" s="140"/>
      <c r="BK184" s="140"/>
      <c r="BL184" s="140"/>
      <c r="BM184" s="140"/>
      <c r="BN184" s="140"/>
      <c r="BO184" s="158"/>
      <c r="BP184" s="140"/>
      <c r="BQ184" s="140"/>
      <c r="BR184" s="155"/>
      <c r="BS184" s="140"/>
      <c r="BT184" s="140"/>
      <c r="BU184" s="161"/>
      <c r="BV184" s="140"/>
      <c r="BW184" s="140"/>
      <c r="BX184" s="61"/>
      <c r="BY184" s="61"/>
      <c r="BZ184" s="61"/>
      <c r="CA184" s="140"/>
      <c r="CB184" s="140"/>
      <c r="CC184" s="140"/>
      <c r="CD184" s="140"/>
      <c r="CE184" s="140"/>
      <c r="CF184" s="158"/>
      <c r="CG184" s="140"/>
      <c r="CH184" s="140"/>
      <c r="CI184" s="155"/>
      <c r="CJ184" s="140"/>
      <c r="CK184" s="140"/>
      <c r="CL184" s="161"/>
      <c r="CM184" s="140"/>
      <c r="CN184" s="140"/>
      <c r="CO184" s="61"/>
      <c r="CP184" s="61"/>
      <c r="CQ184" s="61"/>
      <c r="CR184" s="140"/>
      <c r="CS184" s="140"/>
      <c r="CT184" s="140"/>
      <c r="CU184" s="140"/>
      <c r="CV184" s="140"/>
      <c r="CW184" s="158"/>
      <c r="CX184" s="140"/>
      <c r="CY184" s="140"/>
      <c r="CZ184" s="155"/>
      <c r="DA184" s="140"/>
      <c r="DB184" s="140"/>
      <c r="DC184" s="161"/>
      <c r="DD184" s="140"/>
      <c r="DE184" s="140"/>
      <c r="DF184" s="61"/>
      <c r="DG184" s="61"/>
      <c r="DH184" s="61"/>
      <c r="DI184" s="61"/>
      <c r="DJ184" s="61"/>
      <c r="DK184" s="61"/>
    </row>
    <row r="185" spans="2:115" ht="15.75" x14ac:dyDescent="0.25">
      <c r="C185" s="61"/>
      <c r="D185" s="61"/>
      <c r="E185" s="140"/>
      <c r="F185" s="61"/>
      <c r="G185" s="61"/>
      <c r="H185" s="61"/>
      <c r="I185" s="61"/>
      <c r="J185" s="61"/>
      <c r="K185" s="154"/>
      <c r="L185" s="154"/>
      <c r="M185" s="61"/>
      <c r="N185" s="140"/>
      <c r="O185" s="140"/>
      <c r="P185" s="140"/>
      <c r="Q185" s="140"/>
      <c r="R185" s="140"/>
      <c r="S185" s="140"/>
      <c r="T185" s="140"/>
      <c r="U185" s="140"/>
      <c r="V185" s="140"/>
      <c r="W185" s="140"/>
      <c r="X185" s="140"/>
      <c r="Y185" s="140"/>
      <c r="Z185" s="157"/>
      <c r="AA185" s="157"/>
      <c r="AB185" s="157"/>
      <c r="AC185" s="158"/>
      <c r="AD185" s="61"/>
      <c r="AE185" s="152"/>
      <c r="AF185" s="152"/>
      <c r="AG185" s="61"/>
      <c r="AH185" s="61"/>
      <c r="AI185" s="61"/>
      <c r="AJ185" s="61"/>
      <c r="BI185" s="61"/>
      <c r="BJ185" s="140"/>
      <c r="BK185" s="140"/>
      <c r="BL185" s="140"/>
      <c r="BM185" s="140"/>
      <c r="BN185" s="140"/>
      <c r="BO185" s="158"/>
      <c r="BP185" s="140"/>
      <c r="BQ185" s="140"/>
      <c r="BR185" s="155"/>
      <c r="BS185" s="140"/>
      <c r="BT185" s="140"/>
      <c r="BU185" s="161"/>
      <c r="BV185" s="140"/>
      <c r="BW185" s="140"/>
      <c r="BX185" s="61"/>
      <c r="BY185" s="61"/>
      <c r="BZ185" s="61"/>
      <c r="CA185" s="140"/>
      <c r="CB185" s="140"/>
      <c r="CC185" s="140"/>
      <c r="CD185" s="140"/>
      <c r="CE185" s="140"/>
      <c r="CF185" s="158"/>
      <c r="CG185" s="140"/>
      <c r="CH185" s="140"/>
      <c r="CI185" s="155"/>
      <c r="CJ185" s="140"/>
      <c r="CK185" s="140"/>
      <c r="CL185" s="161"/>
      <c r="CM185" s="140"/>
      <c r="CN185" s="140"/>
      <c r="CO185" s="61"/>
      <c r="CP185" s="61"/>
      <c r="CQ185" s="61"/>
      <c r="CR185" s="140"/>
      <c r="CS185" s="140"/>
      <c r="CT185" s="140"/>
      <c r="CU185" s="140"/>
      <c r="CV185" s="140"/>
      <c r="CW185" s="158"/>
      <c r="CX185" s="140"/>
      <c r="CY185" s="140"/>
      <c r="CZ185" s="155"/>
      <c r="DA185" s="140"/>
      <c r="DB185" s="140"/>
      <c r="DC185" s="161"/>
      <c r="DD185" s="140"/>
      <c r="DE185" s="140"/>
      <c r="DF185" s="61"/>
      <c r="DG185" s="61"/>
      <c r="DH185" s="61"/>
      <c r="DI185" s="61"/>
      <c r="DJ185" s="61"/>
      <c r="DK185" s="61"/>
    </row>
    <row r="186" spans="2:115" ht="15.75" x14ac:dyDescent="0.25">
      <c r="C186" s="61"/>
      <c r="D186" s="61"/>
      <c r="E186" s="140"/>
      <c r="F186" s="61"/>
      <c r="G186" s="61"/>
      <c r="H186" s="61"/>
      <c r="I186" s="61"/>
      <c r="J186" s="61"/>
      <c r="K186" s="154"/>
      <c r="L186" s="154"/>
      <c r="M186" s="61"/>
      <c r="N186" s="140"/>
      <c r="O186" s="140"/>
      <c r="P186" s="140"/>
      <c r="Q186" s="140"/>
      <c r="R186" s="140"/>
      <c r="S186" s="140"/>
      <c r="T186" s="140"/>
      <c r="U186" s="140"/>
      <c r="V186" s="140"/>
      <c r="W186" s="140"/>
      <c r="X186" s="140"/>
      <c r="Y186" s="140"/>
      <c r="Z186" s="157"/>
      <c r="AA186" s="157"/>
      <c r="AB186" s="157"/>
      <c r="AC186" s="158"/>
      <c r="AD186" s="61"/>
      <c r="AE186" s="152"/>
      <c r="AF186" s="152"/>
      <c r="AG186" s="61"/>
      <c r="AH186" s="61"/>
      <c r="AI186" s="61"/>
      <c r="AJ186" s="61"/>
      <c r="BI186" s="61"/>
      <c r="BJ186" s="140"/>
      <c r="BK186" s="140"/>
      <c r="BL186" s="140"/>
      <c r="BM186" s="140"/>
      <c r="BN186" s="140"/>
      <c r="BO186" s="158"/>
      <c r="BP186" s="140"/>
      <c r="BQ186" s="140"/>
      <c r="BR186" s="155"/>
      <c r="BS186" s="140"/>
      <c r="BT186" s="140"/>
      <c r="BU186" s="161"/>
      <c r="BV186" s="140"/>
      <c r="BW186" s="140"/>
      <c r="BX186" s="61"/>
      <c r="BY186" s="61"/>
      <c r="BZ186" s="61"/>
      <c r="CA186" s="140"/>
      <c r="CB186" s="140"/>
      <c r="CC186" s="140"/>
      <c r="CD186" s="140"/>
      <c r="CE186" s="140"/>
      <c r="CF186" s="158"/>
      <c r="CG186" s="140"/>
      <c r="CH186" s="140"/>
      <c r="CI186" s="155"/>
      <c r="CJ186" s="140"/>
      <c r="CK186" s="140"/>
      <c r="CL186" s="161"/>
      <c r="CM186" s="140"/>
      <c r="CN186" s="140"/>
      <c r="CO186" s="61"/>
      <c r="CP186" s="61"/>
      <c r="CQ186" s="61"/>
      <c r="CR186" s="140"/>
      <c r="CS186" s="140"/>
      <c r="CT186" s="140"/>
      <c r="CU186" s="140"/>
      <c r="CV186" s="140"/>
      <c r="CW186" s="158"/>
      <c r="CX186" s="140"/>
      <c r="CY186" s="140"/>
      <c r="CZ186" s="155"/>
      <c r="DA186" s="140"/>
      <c r="DB186" s="140"/>
      <c r="DC186" s="161"/>
      <c r="DD186" s="140"/>
      <c r="DE186" s="140"/>
      <c r="DF186" s="61"/>
      <c r="DG186" s="61"/>
      <c r="DH186" s="61"/>
      <c r="DI186" s="61"/>
      <c r="DJ186" s="61"/>
      <c r="DK186" s="61"/>
    </row>
    <row r="187" spans="2:115" ht="15.75" x14ac:dyDescent="0.25">
      <c r="C187" s="61"/>
      <c r="D187" s="61"/>
      <c r="E187" s="140"/>
      <c r="F187" s="61"/>
      <c r="G187" s="61"/>
      <c r="H187" s="140"/>
      <c r="I187" s="61"/>
      <c r="J187" s="140"/>
      <c r="K187" s="154"/>
      <c r="L187" s="154"/>
      <c r="M187" s="61"/>
      <c r="N187" s="140"/>
      <c r="O187" s="140"/>
      <c r="P187" s="140"/>
      <c r="Q187" s="140"/>
      <c r="R187" s="140"/>
      <c r="S187" s="140"/>
      <c r="T187" s="140"/>
      <c r="U187" s="140"/>
      <c r="V187" s="140"/>
      <c r="W187" s="140"/>
      <c r="X187" s="140"/>
      <c r="Y187" s="140"/>
      <c r="Z187" s="157"/>
      <c r="AA187" s="157"/>
      <c r="AB187" s="157"/>
      <c r="AC187" s="158"/>
      <c r="AD187" s="61"/>
      <c r="AE187" s="152"/>
      <c r="AF187" s="152"/>
      <c r="AG187" s="61"/>
      <c r="AH187" s="61"/>
      <c r="AI187" s="61"/>
      <c r="AJ187" s="61"/>
      <c r="BI187" s="61"/>
      <c r="BJ187" s="140"/>
      <c r="BK187" s="140"/>
      <c r="BL187" s="140"/>
      <c r="BM187" s="140"/>
      <c r="BN187" s="140"/>
      <c r="BO187" s="158"/>
      <c r="BP187" s="140"/>
      <c r="BQ187" s="140"/>
      <c r="BR187" s="155"/>
      <c r="BS187" s="140"/>
      <c r="BT187" s="140"/>
      <c r="BU187" s="161"/>
      <c r="BV187" s="140"/>
      <c r="BW187" s="140"/>
      <c r="BX187" s="61"/>
      <c r="BY187" s="61"/>
      <c r="BZ187" s="61"/>
      <c r="CA187" s="140"/>
      <c r="CB187" s="140"/>
      <c r="CC187" s="140"/>
      <c r="CD187" s="140"/>
      <c r="CE187" s="140"/>
      <c r="CF187" s="158"/>
      <c r="CG187" s="140"/>
      <c r="CH187" s="140"/>
      <c r="CI187" s="155"/>
      <c r="CJ187" s="140"/>
      <c r="CK187" s="140"/>
      <c r="CL187" s="161"/>
      <c r="CM187" s="140"/>
      <c r="CN187" s="140"/>
      <c r="CO187" s="61"/>
      <c r="CP187" s="61"/>
      <c r="CQ187" s="61"/>
      <c r="CR187" s="140"/>
      <c r="CS187" s="140"/>
      <c r="CT187" s="140"/>
      <c r="CU187" s="140"/>
      <c r="CV187" s="140"/>
      <c r="CW187" s="158"/>
      <c r="CX187" s="140"/>
      <c r="CY187" s="140"/>
      <c r="CZ187" s="155"/>
      <c r="DA187" s="140"/>
      <c r="DB187" s="140"/>
      <c r="DC187" s="161"/>
      <c r="DD187" s="140"/>
      <c r="DE187" s="140"/>
      <c r="DF187" s="61"/>
      <c r="DG187" s="61"/>
      <c r="DH187" s="61"/>
      <c r="DI187" s="61"/>
      <c r="DJ187" s="61"/>
      <c r="DK187" s="61"/>
    </row>
    <row r="188" spans="2:115" ht="15.75" x14ac:dyDescent="0.25">
      <c r="C188" s="61"/>
      <c r="D188" s="61"/>
      <c r="E188" s="61"/>
      <c r="F188" s="61"/>
      <c r="G188" s="61"/>
      <c r="H188" s="140"/>
      <c r="I188" s="61"/>
      <c r="J188" s="140"/>
      <c r="K188" s="154"/>
      <c r="L188" s="154"/>
      <c r="M188" s="61"/>
      <c r="N188" s="140"/>
      <c r="O188" s="140"/>
      <c r="P188" s="140"/>
      <c r="Q188" s="140"/>
      <c r="R188" s="140"/>
      <c r="S188" s="140"/>
      <c r="T188" s="140"/>
      <c r="U188" s="140"/>
      <c r="V188" s="140"/>
      <c r="W188" s="140"/>
      <c r="X188" s="140"/>
      <c r="Y188" s="140"/>
      <c r="Z188" s="157"/>
      <c r="AA188" s="157"/>
      <c r="AB188" s="157"/>
      <c r="AC188" s="158"/>
      <c r="AD188" s="61"/>
      <c r="AE188" s="152"/>
      <c r="AF188" s="152"/>
      <c r="AG188" s="61"/>
      <c r="AH188" s="61"/>
      <c r="AI188" s="61"/>
      <c r="AJ188" s="61"/>
      <c r="BI188" s="61"/>
      <c r="BJ188" s="140"/>
      <c r="BK188" s="140"/>
      <c r="BL188" s="140"/>
      <c r="BM188" s="140"/>
      <c r="BN188" s="140"/>
      <c r="BO188" s="158"/>
      <c r="BP188" s="140"/>
      <c r="BQ188" s="140"/>
      <c r="BR188" s="155"/>
      <c r="BS188" s="140"/>
      <c r="BT188" s="140"/>
      <c r="BU188" s="161"/>
      <c r="BV188" s="140"/>
      <c r="BW188" s="140"/>
      <c r="BX188" s="61"/>
      <c r="BY188" s="61"/>
      <c r="BZ188" s="61"/>
      <c r="CA188" s="140"/>
      <c r="CB188" s="140"/>
      <c r="CC188" s="140"/>
      <c r="CD188" s="140"/>
      <c r="CE188" s="140"/>
      <c r="CF188" s="158"/>
      <c r="CG188" s="140"/>
      <c r="CH188" s="140"/>
      <c r="CI188" s="155"/>
      <c r="CJ188" s="140"/>
      <c r="CK188" s="140"/>
      <c r="CL188" s="161"/>
      <c r="CM188" s="140"/>
      <c r="CN188" s="140"/>
      <c r="CO188" s="61"/>
      <c r="CP188" s="61"/>
      <c r="CQ188" s="61"/>
      <c r="CR188" s="140"/>
      <c r="CS188" s="140"/>
      <c r="CT188" s="140"/>
      <c r="CU188" s="140"/>
      <c r="CV188" s="140"/>
      <c r="CW188" s="158"/>
      <c r="CX188" s="140"/>
      <c r="CY188" s="140"/>
      <c r="CZ188" s="155"/>
      <c r="DA188" s="140"/>
      <c r="DB188" s="140"/>
      <c r="DC188" s="161"/>
      <c r="DD188" s="140"/>
      <c r="DE188" s="140"/>
      <c r="DF188" s="61"/>
      <c r="DG188" s="61"/>
      <c r="DH188" s="61"/>
      <c r="DI188" s="61"/>
      <c r="DJ188" s="61"/>
      <c r="DK188" s="61"/>
    </row>
    <row r="189" spans="2:115" ht="15.75" x14ac:dyDescent="0.25">
      <c r="B189" s="132"/>
      <c r="C189" s="61"/>
      <c r="D189" s="61"/>
      <c r="E189" s="61"/>
      <c r="F189" s="61"/>
      <c r="G189" s="61"/>
      <c r="H189" s="140"/>
      <c r="I189" s="61"/>
      <c r="J189" s="140"/>
      <c r="K189" s="61"/>
      <c r="L189" s="61"/>
      <c r="M189" s="61"/>
      <c r="N189" s="140"/>
      <c r="O189" s="140"/>
      <c r="P189" s="140"/>
      <c r="Q189" s="140"/>
      <c r="R189" s="140"/>
      <c r="S189" s="140"/>
      <c r="T189" s="140"/>
      <c r="U189" s="140"/>
      <c r="V189" s="140"/>
      <c r="W189" s="140"/>
      <c r="X189" s="140"/>
      <c r="Y189" s="140"/>
      <c r="Z189" s="157"/>
      <c r="AA189" s="157"/>
      <c r="AB189" s="157"/>
      <c r="AC189" s="158"/>
      <c r="AD189" s="61"/>
      <c r="AE189" s="152"/>
      <c r="AF189" s="152"/>
      <c r="AG189" s="61"/>
      <c r="AH189" s="61"/>
      <c r="AI189" s="61"/>
      <c r="AJ189" s="61"/>
      <c r="BI189" s="61"/>
      <c r="BJ189" s="140"/>
      <c r="BK189" s="140"/>
      <c r="BL189" s="140"/>
      <c r="BM189" s="140"/>
      <c r="BN189" s="140"/>
      <c r="BO189" s="158"/>
      <c r="BP189" s="140"/>
      <c r="BQ189" s="140"/>
      <c r="BR189" s="155"/>
      <c r="BS189" s="140"/>
      <c r="BT189" s="140"/>
      <c r="BU189" s="161"/>
      <c r="BV189" s="140"/>
      <c r="BW189" s="140"/>
      <c r="BX189" s="61"/>
      <c r="BY189" s="61"/>
      <c r="BZ189" s="61"/>
      <c r="CA189" s="140"/>
      <c r="CB189" s="140"/>
      <c r="CC189" s="140"/>
      <c r="CD189" s="140"/>
      <c r="CE189" s="140"/>
      <c r="CF189" s="158"/>
      <c r="CG189" s="140"/>
      <c r="CH189" s="140"/>
      <c r="CI189" s="155"/>
      <c r="CJ189" s="140"/>
      <c r="CK189" s="140"/>
      <c r="CL189" s="161"/>
      <c r="CM189" s="140"/>
      <c r="CN189" s="140"/>
      <c r="CO189" s="61"/>
      <c r="CP189" s="61"/>
      <c r="CQ189" s="61"/>
      <c r="CR189" s="140"/>
      <c r="CS189" s="140"/>
      <c r="CT189" s="140"/>
      <c r="CU189" s="140"/>
      <c r="CV189" s="140"/>
      <c r="CW189" s="158"/>
      <c r="CX189" s="140"/>
      <c r="CY189" s="140"/>
      <c r="CZ189" s="155"/>
      <c r="DA189" s="140"/>
      <c r="DB189" s="140"/>
      <c r="DC189" s="161"/>
      <c r="DD189" s="140"/>
      <c r="DE189" s="140"/>
      <c r="DF189" s="61"/>
      <c r="DG189" s="61"/>
      <c r="DH189" s="61"/>
      <c r="DI189" s="61"/>
      <c r="DJ189" s="61"/>
      <c r="DK189" s="61"/>
    </row>
    <row r="190" spans="2:115" ht="15" customHeight="1" x14ac:dyDescent="0.25">
      <c r="B190" s="132"/>
      <c r="C190" s="176"/>
      <c r="D190" s="176"/>
      <c r="E190" s="177"/>
      <c r="F190" s="61"/>
      <c r="G190" s="176"/>
      <c r="H190" s="140"/>
      <c r="I190" s="61"/>
      <c r="J190" s="143"/>
      <c r="K190" s="61"/>
      <c r="L190" s="61"/>
      <c r="M190" s="61"/>
      <c r="N190" s="140"/>
      <c r="O190" s="140"/>
      <c r="P190" s="140"/>
      <c r="Q190" s="140"/>
      <c r="R190" s="140"/>
      <c r="S190" s="140"/>
      <c r="T190" s="140"/>
      <c r="U190" s="140"/>
      <c r="V190" s="140"/>
      <c r="W190" s="140"/>
      <c r="X190" s="140"/>
      <c r="Y190" s="140"/>
      <c r="Z190" s="157"/>
      <c r="AA190" s="157"/>
      <c r="AB190" s="157"/>
      <c r="AC190" s="158"/>
      <c r="AD190" s="61"/>
      <c r="AE190" s="152"/>
      <c r="AF190" s="152"/>
      <c r="AG190" s="61"/>
      <c r="AH190" s="61"/>
      <c r="AI190" s="61"/>
      <c r="AJ190" s="61"/>
      <c r="BI190" s="61"/>
      <c r="BJ190" s="140"/>
      <c r="BK190" s="140"/>
      <c r="BL190" s="140"/>
      <c r="BM190" s="140"/>
      <c r="BN190" s="140"/>
      <c r="BO190" s="158"/>
      <c r="BP190" s="140"/>
      <c r="BQ190" s="140"/>
      <c r="BR190" s="155"/>
      <c r="BS190" s="140"/>
      <c r="BT190" s="140"/>
      <c r="BU190" s="161"/>
      <c r="BV190" s="140"/>
      <c r="BW190" s="140"/>
      <c r="BX190" s="61"/>
      <c r="BY190" s="61"/>
      <c r="BZ190" s="61"/>
      <c r="CA190" s="140"/>
      <c r="CB190" s="140"/>
      <c r="CC190" s="140"/>
      <c r="CD190" s="140"/>
      <c r="CE190" s="140"/>
      <c r="CF190" s="158"/>
      <c r="CG190" s="140"/>
      <c r="CH190" s="140"/>
      <c r="CI190" s="155"/>
      <c r="CJ190" s="140"/>
      <c r="CK190" s="140"/>
      <c r="CL190" s="161"/>
      <c r="CM190" s="140"/>
      <c r="CN190" s="140"/>
      <c r="CO190" s="61"/>
      <c r="CP190" s="61"/>
      <c r="CQ190" s="61"/>
      <c r="CR190" s="140"/>
      <c r="CS190" s="140"/>
      <c r="CT190" s="140"/>
      <c r="CU190" s="140"/>
      <c r="CV190" s="140"/>
      <c r="CW190" s="158"/>
      <c r="CX190" s="140"/>
      <c r="CY190" s="140"/>
      <c r="CZ190" s="155"/>
      <c r="DA190" s="140"/>
      <c r="DB190" s="140"/>
      <c r="DC190" s="161"/>
      <c r="DD190" s="140"/>
      <c r="DE190" s="140"/>
      <c r="DF190" s="61"/>
      <c r="DG190" s="61"/>
      <c r="DH190" s="61"/>
      <c r="DI190" s="61"/>
      <c r="DJ190" s="61"/>
      <c r="DK190" s="61"/>
    </row>
    <row r="191" spans="2:115" ht="15.75" x14ac:dyDescent="0.25">
      <c r="C191" s="61"/>
      <c r="D191" s="61"/>
      <c r="E191" s="61"/>
      <c r="F191" s="61"/>
      <c r="G191" s="61"/>
      <c r="H191" s="140"/>
      <c r="I191" s="61"/>
      <c r="J191" s="61"/>
      <c r="K191" s="61"/>
      <c r="L191" s="61"/>
      <c r="M191" s="61"/>
      <c r="N191" s="140"/>
      <c r="O191" s="140"/>
      <c r="P191" s="140"/>
      <c r="Q191" s="140"/>
      <c r="R191" s="140"/>
      <c r="S191" s="140"/>
      <c r="T191" s="140"/>
      <c r="U191" s="140"/>
      <c r="V191" s="140"/>
      <c r="W191" s="140"/>
      <c r="X191" s="140"/>
      <c r="Y191" s="140"/>
      <c r="Z191" s="157"/>
      <c r="AA191" s="157"/>
      <c r="AB191" s="157"/>
      <c r="AC191" s="158"/>
      <c r="AD191" s="61"/>
      <c r="AE191" s="152"/>
      <c r="AF191" s="152"/>
      <c r="AG191" s="61"/>
      <c r="AH191" s="61"/>
      <c r="AI191" s="61"/>
      <c r="AJ191" s="61"/>
      <c r="BI191" s="61"/>
      <c r="BJ191" s="140"/>
      <c r="BK191" s="140"/>
      <c r="BL191" s="140"/>
      <c r="BM191" s="140"/>
      <c r="BN191" s="140"/>
      <c r="BO191" s="158"/>
      <c r="BP191" s="140"/>
      <c r="BQ191" s="140"/>
      <c r="BR191" s="155"/>
      <c r="BS191" s="140"/>
      <c r="BT191" s="140"/>
      <c r="BU191" s="161"/>
      <c r="BV191" s="140"/>
      <c r="BW191" s="140"/>
      <c r="BX191" s="61"/>
      <c r="BY191" s="61"/>
      <c r="BZ191" s="61"/>
      <c r="CA191" s="140"/>
      <c r="CB191" s="140"/>
      <c r="CC191" s="140"/>
      <c r="CD191" s="140"/>
      <c r="CE191" s="140"/>
      <c r="CF191" s="158"/>
      <c r="CG191" s="140"/>
      <c r="CH191" s="140"/>
      <c r="CI191" s="155"/>
      <c r="CJ191" s="140"/>
      <c r="CK191" s="140"/>
      <c r="CL191" s="161"/>
      <c r="CM191" s="140"/>
      <c r="CN191" s="140"/>
      <c r="CO191" s="61"/>
      <c r="CP191" s="61"/>
      <c r="CQ191" s="61"/>
      <c r="CR191" s="140"/>
      <c r="CS191" s="140"/>
      <c r="CT191" s="140"/>
      <c r="CU191" s="140"/>
      <c r="CV191" s="140"/>
      <c r="CW191" s="158"/>
      <c r="CX191" s="140"/>
      <c r="CY191" s="140"/>
      <c r="CZ191" s="155"/>
      <c r="DA191" s="140"/>
      <c r="DB191" s="140"/>
      <c r="DC191" s="161"/>
      <c r="DD191" s="140"/>
      <c r="DE191" s="140"/>
      <c r="DF191" s="61"/>
      <c r="DG191" s="61"/>
      <c r="DH191" s="61"/>
      <c r="DI191" s="61"/>
      <c r="DJ191" s="61"/>
      <c r="DK191" s="61"/>
    </row>
    <row r="192" spans="2:115" ht="15.75" x14ac:dyDescent="0.25">
      <c r="C192" s="61"/>
      <c r="D192" s="61"/>
      <c r="E192" s="61"/>
      <c r="F192" s="61"/>
      <c r="G192" s="61"/>
      <c r="H192" s="177"/>
      <c r="I192" s="61"/>
      <c r="J192" s="140"/>
      <c r="K192" s="61"/>
      <c r="L192" s="61"/>
      <c r="M192" s="61"/>
      <c r="N192" s="140"/>
      <c r="O192" s="140"/>
      <c r="P192" s="140"/>
      <c r="Q192" s="140"/>
      <c r="R192" s="140"/>
      <c r="S192" s="140"/>
      <c r="T192" s="140"/>
      <c r="U192" s="140"/>
      <c r="V192" s="140"/>
      <c r="W192" s="140"/>
      <c r="X192" s="140"/>
      <c r="Y192" s="140"/>
      <c r="Z192" s="157"/>
      <c r="AA192" s="157"/>
      <c r="AB192" s="157"/>
      <c r="AC192" s="158"/>
      <c r="AD192" s="61"/>
      <c r="AE192" s="152"/>
      <c r="AF192" s="152"/>
      <c r="AG192" s="61"/>
      <c r="AH192" s="61"/>
      <c r="AI192" s="61"/>
      <c r="AJ192" s="61"/>
      <c r="BI192" s="61"/>
      <c r="BJ192" s="140"/>
      <c r="BK192" s="140"/>
      <c r="BL192" s="140"/>
      <c r="BM192" s="140"/>
      <c r="BN192" s="140"/>
      <c r="BO192" s="158"/>
      <c r="BP192" s="140"/>
      <c r="BQ192" s="140"/>
      <c r="BR192" s="155"/>
      <c r="BS192" s="140"/>
      <c r="BT192" s="140"/>
      <c r="BU192" s="161"/>
      <c r="BV192" s="140"/>
      <c r="BW192" s="140"/>
      <c r="BX192" s="61"/>
      <c r="BY192" s="61"/>
      <c r="BZ192" s="61"/>
      <c r="CA192" s="140"/>
      <c r="CB192" s="140"/>
      <c r="CC192" s="140"/>
      <c r="CD192" s="140"/>
      <c r="CE192" s="140"/>
      <c r="CF192" s="158"/>
      <c r="CG192" s="140"/>
      <c r="CH192" s="140"/>
      <c r="CI192" s="155"/>
      <c r="CJ192" s="140"/>
      <c r="CK192" s="140"/>
      <c r="CL192" s="161"/>
      <c r="CM192" s="140"/>
      <c r="CN192" s="140"/>
      <c r="CO192" s="61"/>
      <c r="CP192" s="61"/>
      <c r="CQ192" s="61"/>
      <c r="CR192" s="140"/>
      <c r="CS192" s="140"/>
      <c r="CT192" s="140"/>
      <c r="CU192" s="140"/>
      <c r="CV192" s="140"/>
      <c r="CW192" s="158"/>
      <c r="CX192" s="140"/>
      <c r="CY192" s="140"/>
      <c r="CZ192" s="155"/>
      <c r="DA192" s="140"/>
      <c r="DB192" s="140"/>
      <c r="DC192" s="161"/>
      <c r="DD192" s="140"/>
      <c r="DE192" s="140"/>
      <c r="DF192" s="61"/>
      <c r="DG192" s="61"/>
      <c r="DH192" s="61"/>
      <c r="DI192" s="61"/>
      <c r="DJ192" s="61"/>
      <c r="DK192" s="61"/>
    </row>
    <row r="193" spans="3:75" x14ac:dyDescent="0.25">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140"/>
      <c r="AA193" s="140"/>
      <c r="AB193" s="140"/>
      <c r="AC193" s="140"/>
      <c r="AD193" s="140"/>
      <c r="AE193" s="61"/>
      <c r="AF193" s="61"/>
      <c r="AG193" s="61"/>
      <c r="AH193" s="140"/>
      <c r="AI193" s="61"/>
      <c r="AJ193" s="61"/>
      <c r="AK193" s="61"/>
      <c r="AL193" s="61"/>
      <c r="AM193" s="61"/>
      <c r="AN193" s="140"/>
      <c r="AO193" s="140"/>
      <c r="AP193" s="140"/>
      <c r="AQ193" s="61"/>
      <c r="AR193" s="61"/>
      <c r="AS193" s="61"/>
      <c r="AT193" s="140"/>
      <c r="AU193" s="61"/>
      <c r="AV193" s="140"/>
      <c r="AW193" s="140"/>
      <c r="AX193" s="61"/>
      <c r="AY193" s="61"/>
      <c r="AZ193" s="61"/>
      <c r="BA193" s="61"/>
      <c r="BB193" s="61"/>
      <c r="BC193" s="140"/>
      <c r="BD193" s="61"/>
      <c r="BE193" s="140"/>
      <c r="BF193" s="140"/>
      <c r="BG193" s="140"/>
      <c r="BH193" s="61"/>
      <c r="BI193" s="140"/>
      <c r="BJ193" s="61"/>
      <c r="BK193" s="140"/>
      <c r="BL193" s="61"/>
      <c r="BM193" s="140"/>
      <c r="BN193" s="140"/>
      <c r="BO193" s="140"/>
      <c r="BP193" s="61"/>
      <c r="BQ193" s="140"/>
      <c r="BR193" s="61"/>
      <c r="BS193" s="140"/>
      <c r="BT193" s="61"/>
      <c r="BU193" s="140"/>
      <c r="BV193" s="140"/>
      <c r="BW193" s="61"/>
    </row>
    <row r="194" spans="3:75" x14ac:dyDescent="0.25">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140"/>
      <c r="AA194" s="140"/>
      <c r="AB194" s="140"/>
      <c r="AC194" s="140"/>
      <c r="AD194" s="140"/>
      <c r="AE194" s="61"/>
      <c r="AF194" s="61"/>
      <c r="AG194" s="61"/>
      <c r="AH194" s="140"/>
      <c r="AI194" s="61"/>
      <c r="AJ194" s="61"/>
      <c r="AK194" s="61"/>
      <c r="AL194" s="61"/>
      <c r="AM194" s="61"/>
      <c r="AN194" s="140"/>
      <c r="AO194" s="140"/>
      <c r="AP194" s="140"/>
      <c r="AQ194" s="61"/>
      <c r="AR194" s="61"/>
      <c r="AS194" s="61"/>
      <c r="AT194" s="140"/>
      <c r="AU194" s="61"/>
      <c r="AV194" s="140"/>
      <c r="AW194" s="140"/>
      <c r="AX194" s="61"/>
      <c r="AY194" s="61"/>
      <c r="AZ194" s="61"/>
      <c r="BA194" s="61"/>
      <c r="BB194" s="61"/>
      <c r="BC194" s="140"/>
      <c r="BD194" s="61"/>
      <c r="BE194" s="140"/>
      <c r="BF194" s="140"/>
      <c r="BG194" s="140"/>
      <c r="BH194" s="61"/>
      <c r="BI194" s="140"/>
      <c r="BJ194" s="61"/>
      <c r="BK194" s="140"/>
      <c r="BL194" s="61"/>
      <c r="BM194" s="140"/>
      <c r="BN194" s="140"/>
      <c r="BO194" s="140"/>
      <c r="BP194" s="61"/>
      <c r="BQ194" s="140"/>
      <c r="BR194" s="61"/>
      <c r="BS194" s="140"/>
      <c r="BT194" s="61"/>
      <c r="BU194" s="140"/>
      <c r="BV194" s="140"/>
      <c r="BW194" s="61"/>
    </row>
    <row r="195" spans="3:75" x14ac:dyDescent="0.25">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140"/>
      <c r="AA195" s="140"/>
      <c r="AB195" s="140"/>
      <c r="AC195" s="140"/>
      <c r="AD195" s="140"/>
      <c r="AE195" s="61"/>
      <c r="AF195" s="61"/>
      <c r="AG195" s="61"/>
      <c r="AH195" s="140"/>
      <c r="AI195" s="61"/>
      <c r="AJ195" s="61"/>
      <c r="AK195" s="61"/>
      <c r="AL195" s="61"/>
      <c r="AM195" s="61"/>
      <c r="AN195" s="140"/>
      <c r="AO195" s="140"/>
      <c r="AP195" s="140"/>
      <c r="AQ195" s="61"/>
      <c r="AR195" s="61"/>
      <c r="AS195" s="61"/>
      <c r="AT195" s="140"/>
      <c r="AU195" s="61"/>
      <c r="AV195" s="140"/>
      <c r="AW195" s="140"/>
      <c r="AX195" s="61"/>
      <c r="AY195" s="61"/>
      <c r="AZ195" s="61"/>
      <c r="BA195" s="61"/>
      <c r="BB195" s="61"/>
      <c r="BC195" s="140"/>
      <c r="BD195" s="61"/>
      <c r="BE195" s="140"/>
      <c r="BF195" s="140"/>
      <c r="BG195" s="140"/>
      <c r="BH195" s="61"/>
      <c r="BI195" s="140"/>
      <c r="BJ195" s="61"/>
      <c r="BK195" s="140"/>
      <c r="BL195" s="61"/>
      <c r="BM195" s="140"/>
      <c r="BN195" s="140"/>
      <c r="BO195" s="140"/>
      <c r="BP195" s="61"/>
      <c r="BQ195" s="140"/>
      <c r="BR195" s="61"/>
      <c r="BS195" s="140"/>
      <c r="BT195" s="61"/>
      <c r="BU195" s="140"/>
      <c r="BV195" s="140"/>
      <c r="BW195" s="61"/>
    </row>
    <row r="196" spans="3:75" x14ac:dyDescent="0.25">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140"/>
      <c r="AA196" s="140"/>
      <c r="AB196" s="140"/>
      <c r="AC196" s="140"/>
      <c r="AD196" s="140"/>
      <c r="AE196" s="61"/>
      <c r="AF196" s="61"/>
      <c r="AG196" s="61"/>
      <c r="AH196" s="140"/>
      <c r="AI196" s="61"/>
      <c r="AJ196" s="61"/>
      <c r="AK196" s="61"/>
      <c r="AL196" s="61"/>
      <c r="AM196" s="61"/>
      <c r="AN196" s="140"/>
      <c r="AO196" s="140"/>
      <c r="AP196" s="140"/>
      <c r="AQ196" s="61"/>
      <c r="AR196" s="61"/>
      <c r="AS196" s="61"/>
      <c r="AT196" s="140"/>
      <c r="AU196" s="61"/>
      <c r="AV196" s="140"/>
      <c r="AW196" s="140"/>
      <c r="AX196" s="61"/>
      <c r="AY196" s="61"/>
      <c r="AZ196" s="61"/>
      <c r="BA196" s="61"/>
      <c r="BB196" s="61"/>
      <c r="BC196" s="140"/>
      <c r="BD196" s="61"/>
      <c r="BE196" s="140"/>
      <c r="BF196" s="140"/>
      <c r="BG196" s="140"/>
      <c r="BH196" s="61"/>
      <c r="BI196" s="140"/>
      <c r="BJ196" s="61"/>
      <c r="BK196" s="140"/>
      <c r="BL196" s="61"/>
      <c r="BM196" s="140"/>
      <c r="BN196" s="140"/>
      <c r="BO196" s="140"/>
      <c r="BP196" s="61"/>
      <c r="BQ196" s="140"/>
      <c r="BR196" s="61"/>
      <c r="BS196" s="140"/>
      <c r="BT196" s="61"/>
      <c r="BU196" s="140"/>
      <c r="BV196" s="140"/>
      <c r="BW196" s="61"/>
    </row>
    <row r="197" spans="3:75" ht="26.25" x14ac:dyDescent="0.4">
      <c r="C197" s="61"/>
      <c r="D197" s="61"/>
      <c r="E197" s="61"/>
      <c r="F197" s="134"/>
      <c r="G197" s="134"/>
      <c r="H197" s="61"/>
      <c r="I197" s="61"/>
      <c r="J197" s="61"/>
      <c r="K197" s="134"/>
      <c r="L197" s="134"/>
      <c r="M197" s="61"/>
      <c r="N197" s="61"/>
      <c r="O197" s="61"/>
      <c r="P197" s="61"/>
      <c r="Q197" s="61"/>
      <c r="R197" s="61"/>
      <c r="S197" s="61"/>
      <c r="T197" s="61"/>
      <c r="U197" s="61"/>
      <c r="V197" s="61"/>
      <c r="W197" s="61"/>
      <c r="X197" s="61"/>
      <c r="Y197" s="61"/>
      <c r="Z197" s="140"/>
      <c r="AA197" s="140"/>
      <c r="AB197" s="140"/>
      <c r="AC197" s="140"/>
      <c r="AD197" s="140"/>
      <c r="AE197" s="61"/>
      <c r="AF197" s="61"/>
      <c r="AG197" s="61"/>
      <c r="AH197" s="140"/>
      <c r="AI197" s="61"/>
      <c r="AJ197" s="61"/>
      <c r="AK197" s="61"/>
      <c r="AL197" s="61"/>
      <c r="AM197" s="61"/>
      <c r="AN197" s="140"/>
      <c r="AO197" s="140"/>
      <c r="AP197" s="140"/>
      <c r="AQ197" s="61"/>
      <c r="AR197" s="61"/>
      <c r="AS197" s="61"/>
      <c r="AT197" s="140"/>
      <c r="AU197" s="61"/>
      <c r="AV197" s="140"/>
      <c r="AW197" s="140"/>
      <c r="AX197" s="61"/>
      <c r="AY197" s="61"/>
      <c r="AZ197" s="61"/>
      <c r="BA197" s="61"/>
      <c r="BB197" s="61"/>
      <c r="BC197" s="140"/>
      <c r="BD197" s="61"/>
      <c r="BE197" s="140"/>
      <c r="BF197" s="140"/>
      <c r="BG197" s="140"/>
      <c r="BH197" s="61"/>
      <c r="BI197" s="140"/>
      <c r="BJ197" s="61"/>
      <c r="BK197" s="140"/>
      <c r="BL197" s="61"/>
      <c r="BM197" s="140"/>
      <c r="BN197" s="140"/>
      <c r="BO197" s="140"/>
      <c r="BP197" s="61"/>
      <c r="BQ197" s="140"/>
      <c r="BR197" s="61"/>
      <c r="BS197" s="140"/>
      <c r="BT197" s="61"/>
      <c r="BU197" s="140"/>
      <c r="BV197" s="140"/>
      <c r="BW197" s="61"/>
    </row>
    <row r="198" spans="3:75" x14ac:dyDescent="0.25">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140"/>
      <c r="AA198" s="140"/>
      <c r="AB198" s="140"/>
      <c r="AC198" s="140"/>
      <c r="AD198" s="140"/>
      <c r="AE198" s="61"/>
      <c r="AF198" s="61"/>
      <c r="AG198" s="61"/>
      <c r="AH198" s="140"/>
      <c r="AI198" s="61"/>
      <c r="AJ198" s="61"/>
      <c r="AK198" s="61"/>
      <c r="AL198" s="61"/>
      <c r="AM198" s="61"/>
      <c r="AN198" s="140"/>
      <c r="AO198" s="140"/>
      <c r="AP198" s="140"/>
      <c r="AQ198" s="61"/>
      <c r="AR198" s="61"/>
      <c r="AS198" s="61"/>
      <c r="AT198" s="140"/>
      <c r="AU198" s="61"/>
      <c r="AV198" s="140"/>
      <c r="AW198" s="140"/>
      <c r="AX198" s="61"/>
      <c r="AY198" s="61"/>
      <c r="AZ198" s="61"/>
      <c r="BA198" s="61"/>
      <c r="BB198" s="61"/>
      <c r="BC198" s="140"/>
      <c r="BD198" s="61"/>
      <c r="BE198" s="140"/>
      <c r="BF198" s="140"/>
      <c r="BG198" s="140"/>
      <c r="BH198" s="61"/>
      <c r="BI198" s="140"/>
      <c r="BJ198" s="61"/>
      <c r="BK198" s="140"/>
      <c r="BL198" s="61"/>
      <c r="BM198" s="140"/>
      <c r="BN198" s="140"/>
      <c r="BO198" s="140"/>
      <c r="BP198" s="61"/>
      <c r="BQ198" s="140"/>
      <c r="BR198" s="61"/>
      <c r="BS198" s="140"/>
      <c r="BT198" s="61"/>
      <c r="BU198" s="140"/>
      <c r="BV198" s="140"/>
      <c r="BW198" s="61"/>
    </row>
    <row r="199" spans="3:75" ht="26.25" x14ac:dyDescent="0.4">
      <c r="C199" s="61"/>
      <c r="D199" s="61"/>
      <c r="E199" s="61"/>
      <c r="F199" s="61"/>
      <c r="G199" s="61"/>
      <c r="H199" s="134"/>
      <c r="I199" s="134"/>
      <c r="J199" s="134"/>
      <c r="K199" s="61"/>
      <c r="L199" s="61"/>
      <c r="M199" s="61"/>
      <c r="N199" s="61"/>
      <c r="O199" s="61"/>
      <c r="P199" s="61"/>
      <c r="Q199" s="61"/>
      <c r="R199" s="61"/>
      <c r="S199" s="61"/>
      <c r="T199" s="61"/>
      <c r="U199" s="61"/>
      <c r="V199" s="61"/>
      <c r="W199" s="61"/>
      <c r="X199" s="61"/>
      <c r="Y199" s="61"/>
      <c r="Z199" s="140"/>
      <c r="AA199" s="140"/>
      <c r="AB199" s="140"/>
      <c r="AC199" s="140"/>
      <c r="AD199" s="140"/>
      <c r="AE199" s="61"/>
      <c r="AF199" s="61"/>
      <c r="AG199" s="61"/>
      <c r="AH199" s="140"/>
      <c r="AI199" s="61"/>
      <c r="AJ199" s="61"/>
      <c r="AK199" s="61"/>
      <c r="AL199" s="61"/>
      <c r="AM199" s="61"/>
      <c r="AN199" s="140"/>
      <c r="AO199" s="140"/>
      <c r="AP199" s="140"/>
      <c r="AQ199" s="61"/>
      <c r="AR199" s="61"/>
      <c r="AS199" s="61"/>
      <c r="AT199" s="140"/>
      <c r="AU199" s="61"/>
      <c r="AV199" s="140"/>
      <c r="AW199" s="140"/>
      <c r="AX199" s="61"/>
      <c r="AY199" s="61"/>
      <c r="AZ199" s="61"/>
      <c r="BA199" s="61"/>
      <c r="BB199" s="61"/>
      <c r="BC199" s="140"/>
      <c r="BD199" s="61"/>
      <c r="BE199" s="140"/>
      <c r="BF199" s="140"/>
      <c r="BG199" s="140"/>
      <c r="BH199" s="61"/>
      <c r="BI199" s="140"/>
      <c r="BJ199" s="61"/>
      <c r="BK199" s="140"/>
      <c r="BL199" s="61"/>
      <c r="BM199" s="140"/>
      <c r="BN199" s="140"/>
      <c r="BO199" s="140"/>
      <c r="BP199" s="61"/>
      <c r="BQ199" s="140"/>
      <c r="BR199" s="61"/>
      <c r="BS199" s="140"/>
      <c r="BT199" s="61"/>
      <c r="BU199" s="140"/>
      <c r="BV199" s="140"/>
      <c r="BW199" s="61"/>
    </row>
    <row r="200" spans="3:75" x14ac:dyDescent="0.25">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140"/>
      <c r="AA200" s="140"/>
      <c r="AB200" s="140"/>
      <c r="AC200" s="140"/>
      <c r="AD200" s="140"/>
      <c r="AE200" s="61"/>
      <c r="AF200" s="61"/>
      <c r="AG200" s="61"/>
      <c r="AH200" s="140"/>
      <c r="AI200" s="61"/>
      <c r="AJ200" s="61"/>
      <c r="AK200" s="61"/>
      <c r="AL200" s="61"/>
      <c r="AM200" s="61"/>
      <c r="AN200" s="140"/>
      <c r="AO200" s="140"/>
      <c r="AP200" s="140"/>
      <c r="AQ200" s="61"/>
      <c r="AR200" s="61"/>
      <c r="AS200" s="61"/>
      <c r="AT200" s="140"/>
      <c r="AU200" s="61"/>
      <c r="AV200" s="140"/>
      <c r="AW200" s="140"/>
      <c r="AX200" s="61"/>
      <c r="AY200" s="61"/>
      <c r="AZ200" s="61"/>
      <c r="BA200" s="61"/>
      <c r="BB200" s="61"/>
      <c r="BC200" s="140"/>
      <c r="BD200" s="61"/>
      <c r="BE200" s="140"/>
      <c r="BF200" s="140"/>
      <c r="BG200" s="140"/>
      <c r="BH200" s="61"/>
      <c r="BI200" s="140"/>
      <c r="BJ200" s="61"/>
      <c r="BK200" s="140"/>
      <c r="BL200" s="61"/>
      <c r="BM200" s="140"/>
      <c r="BN200" s="140"/>
      <c r="BO200" s="140"/>
      <c r="BP200" s="61"/>
      <c r="BQ200" s="140"/>
      <c r="BR200" s="61"/>
      <c r="BS200" s="140"/>
      <c r="BT200" s="61"/>
      <c r="BU200" s="140"/>
      <c r="BV200" s="140"/>
      <c r="BW200" s="61"/>
    </row>
    <row r="201" spans="3:75" x14ac:dyDescent="0.25">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140"/>
      <c r="AA201" s="140"/>
      <c r="AB201" s="140"/>
      <c r="AC201" s="140"/>
      <c r="AD201" s="140"/>
      <c r="AE201" s="61"/>
      <c r="AF201" s="61"/>
      <c r="AG201" s="61"/>
      <c r="AH201" s="140"/>
      <c r="AI201" s="61"/>
      <c r="AJ201" s="61"/>
      <c r="AK201" s="61"/>
      <c r="AL201" s="61"/>
      <c r="AM201" s="61"/>
      <c r="AN201" s="140"/>
      <c r="AO201" s="140"/>
      <c r="AP201" s="140"/>
      <c r="AQ201" s="61"/>
      <c r="AR201" s="61"/>
      <c r="AS201" s="61"/>
      <c r="AT201" s="140"/>
      <c r="AU201" s="61"/>
      <c r="AV201" s="140"/>
      <c r="AW201" s="140"/>
      <c r="AX201" s="61"/>
      <c r="AY201" s="61"/>
      <c r="AZ201" s="61"/>
      <c r="BA201" s="61"/>
      <c r="BB201" s="61"/>
      <c r="BC201" s="140"/>
      <c r="BD201" s="61"/>
      <c r="BE201" s="140"/>
      <c r="BF201" s="140"/>
      <c r="BG201" s="140"/>
      <c r="BH201" s="61"/>
      <c r="BI201" s="140"/>
      <c r="BJ201" s="61"/>
      <c r="BK201" s="140"/>
      <c r="BL201" s="61"/>
      <c r="BM201" s="140"/>
      <c r="BN201" s="140"/>
      <c r="BO201" s="140"/>
      <c r="BP201" s="61"/>
      <c r="BQ201" s="140"/>
      <c r="BR201" s="61"/>
      <c r="BS201" s="140"/>
      <c r="BT201" s="61"/>
      <c r="BU201" s="140"/>
      <c r="BV201" s="140"/>
      <c r="BW201" s="61"/>
    </row>
    <row r="202" spans="3:75" x14ac:dyDescent="0.25">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140"/>
      <c r="AA202" s="140"/>
      <c r="AB202" s="140"/>
      <c r="AC202" s="140"/>
      <c r="AD202" s="140"/>
      <c r="AE202" s="61"/>
      <c r="AF202" s="61"/>
      <c r="AG202" s="61"/>
      <c r="AH202" s="140"/>
      <c r="AI202" s="61"/>
      <c r="AJ202" s="61"/>
      <c r="AK202" s="61"/>
      <c r="AL202" s="61"/>
      <c r="AM202" s="61"/>
      <c r="AN202" s="140"/>
      <c r="AO202" s="140"/>
      <c r="AP202" s="140"/>
      <c r="AQ202" s="61"/>
      <c r="AR202" s="61"/>
      <c r="AS202" s="61"/>
      <c r="AT202" s="140"/>
      <c r="AU202" s="61"/>
      <c r="AV202" s="140"/>
      <c r="AW202" s="140"/>
      <c r="AX202" s="61"/>
      <c r="AY202" s="61"/>
      <c r="AZ202" s="61"/>
      <c r="BA202" s="61"/>
      <c r="BB202" s="61"/>
      <c r="BC202" s="140"/>
      <c r="BD202" s="61"/>
      <c r="BE202" s="140"/>
      <c r="BF202" s="140"/>
      <c r="BG202" s="140"/>
      <c r="BH202" s="61"/>
      <c r="BI202" s="140"/>
      <c r="BJ202" s="61"/>
      <c r="BK202" s="140"/>
      <c r="BL202" s="61"/>
      <c r="BM202" s="140"/>
      <c r="BN202" s="140"/>
      <c r="BO202" s="140"/>
      <c r="BP202" s="61"/>
      <c r="BQ202" s="140"/>
      <c r="BR202" s="61"/>
      <c r="BS202" s="140"/>
      <c r="BT202" s="61"/>
      <c r="BU202" s="140"/>
      <c r="BV202" s="140"/>
      <c r="BW202" s="61"/>
    </row>
    <row r="203" spans="3:75" x14ac:dyDescent="0.25">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140"/>
      <c r="AA203" s="140"/>
      <c r="AB203" s="140"/>
      <c r="AC203" s="140"/>
      <c r="AD203" s="140"/>
      <c r="AE203" s="61"/>
      <c r="AF203" s="61"/>
      <c r="AG203" s="61"/>
      <c r="AH203" s="140"/>
      <c r="AI203" s="61"/>
      <c r="AJ203" s="61"/>
      <c r="AK203" s="61"/>
      <c r="AL203" s="61"/>
      <c r="AM203" s="61"/>
      <c r="AN203" s="140"/>
      <c r="AO203" s="140"/>
      <c r="AP203" s="140"/>
      <c r="AQ203" s="61"/>
      <c r="AR203" s="61"/>
      <c r="AS203" s="61"/>
      <c r="AT203" s="140"/>
      <c r="AU203" s="61"/>
      <c r="AV203" s="140"/>
      <c r="AW203" s="140"/>
      <c r="AX203" s="61"/>
      <c r="AY203" s="61"/>
      <c r="AZ203" s="61"/>
      <c r="BA203" s="61"/>
      <c r="BB203" s="61"/>
      <c r="BC203" s="140"/>
      <c r="BD203" s="61"/>
      <c r="BE203" s="140"/>
      <c r="BF203" s="140"/>
      <c r="BG203" s="140"/>
      <c r="BH203" s="61"/>
      <c r="BI203" s="140"/>
      <c r="BJ203" s="61"/>
      <c r="BK203" s="140"/>
      <c r="BL203" s="61"/>
      <c r="BM203" s="140"/>
      <c r="BN203" s="140"/>
      <c r="BO203" s="140"/>
      <c r="BP203" s="61"/>
      <c r="BQ203" s="140"/>
      <c r="BR203" s="61"/>
      <c r="BS203" s="140"/>
      <c r="BT203" s="61"/>
      <c r="BU203" s="140"/>
      <c r="BV203" s="140"/>
      <c r="BW203" s="61"/>
    </row>
    <row r="204" spans="3:75" x14ac:dyDescent="0.25">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140"/>
      <c r="AA204" s="140"/>
      <c r="AB204" s="140"/>
      <c r="AC204" s="140"/>
      <c r="AD204" s="140"/>
      <c r="AE204" s="61"/>
      <c r="AF204" s="61"/>
      <c r="AG204" s="61"/>
      <c r="AH204" s="140"/>
      <c r="AI204" s="61"/>
      <c r="AJ204" s="61"/>
      <c r="AK204" s="61"/>
      <c r="AL204" s="61"/>
      <c r="AM204" s="61"/>
      <c r="AN204" s="140"/>
      <c r="AO204" s="140"/>
      <c r="AP204" s="140"/>
      <c r="AQ204" s="61"/>
      <c r="AR204" s="61"/>
      <c r="AS204" s="61"/>
      <c r="AT204" s="140"/>
      <c r="AU204" s="61"/>
      <c r="AV204" s="140"/>
      <c r="AW204" s="140"/>
      <c r="AX204" s="61"/>
      <c r="AY204" s="61"/>
      <c r="AZ204" s="61"/>
      <c r="BA204" s="61"/>
      <c r="BB204" s="61"/>
      <c r="BC204" s="140"/>
      <c r="BD204" s="61"/>
      <c r="BE204" s="140"/>
      <c r="BF204" s="140"/>
      <c r="BG204" s="140"/>
      <c r="BH204" s="61"/>
      <c r="BI204" s="140"/>
      <c r="BJ204" s="61"/>
      <c r="BK204" s="140"/>
      <c r="BL204" s="61"/>
      <c r="BM204" s="140"/>
      <c r="BN204" s="140"/>
      <c r="BO204" s="140"/>
      <c r="BP204" s="61"/>
      <c r="BQ204" s="140"/>
      <c r="BR204" s="61"/>
      <c r="BS204" s="140"/>
      <c r="BT204" s="61"/>
      <c r="BU204" s="140"/>
      <c r="BV204" s="140"/>
      <c r="BW204" s="61"/>
    </row>
    <row r="205" spans="3:75" x14ac:dyDescent="0.25">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140"/>
      <c r="AA205" s="140"/>
      <c r="AB205" s="140"/>
      <c r="AC205" s="140"/>
      <c r="AD205" s="140"/>
      <c r="AE205" s="61"/>
      <c r="AF205" s="61"/>
      <c r="AG205" s="61"/>
      <c r="AH205" s="140"/>
      <c r="AI205" s="61"/>
      <c r="AJ205" s="61"/>
      <c r="AK205" s="61"/>
      <c r="AL205" s="61"/>
      <c r="AM205" s="61"/>
      <c r="AN205" s="140"/>
      <c r="AO205" s="140"/>
      <c r="AP205" s="140"/>
      <c r="AQ205" s="61"/>
      <c r="AR205" s="61"/>
      <c r="AS205" s="61"/>
      <c r="AT205" s="140"/>
      <c r="AU205" s="61"/>
      <c r="AV205" s="140"/>
      <c r="AW205" s="140"/>
      <c r="AX205" s="61"/>
      <c r="AY205" s="61"/>
      <c r="AZ205" s="61"/>
      <c r="BA205" s="61"/>
      <c r="BB205" s="61"/>
      <c r="BC205" s="140"/>
      <c r="BD205" s="61"/>
      <c r="BE205" s="140"/>
      <c r="BF205" s="140"/>
      <c r="BG205" s="140"/>
      <c r="BH205" s="61"/>
      <c r="BI205" s="140"/>
      <c r="BJ205" s="61"/>
      <c r="BK205" s="140"/>
      <c r="BL205" s="61"/>
      <c r="BM205" s="140"/>
      <c r="BN205" s="140"/>
      <c r="BO205" s="140"/>
      <c r="BP205" s="61"/>
      <c r="BQ205" s="140"/>
      <c r="BR205" s="61"/>
      <c r="BS205" s="140"/>
      <c r="BT205" s="61"/>
      <c r="BU205" s="140"/>
      <c r="BV205" s="140"/>
      <c r="BW205" s="61"/>
    </row>
    <row r="206" spans="3:75" x14ac:dyDescent="0.25">
      <c r="C206" s="61"/>
      <c r="D206" s="61"/>
      <c r="E206" s="61"/>
      <c r="F206" s="69"/>
      <c r="G206" s="69"/>
      <c r="H206" s="61"/>
      <c r="I206" s="61"/>
      <c r="J206" s="61"/>
      <c r="K206" s="61"/>
      <c r="L206" s="61"/>
      <c r="M206" s="61"/>
      <c r="N206" s="61"/>
      <c r="O206" s="61"/>
      <c r="P206" s="61"/>
      <c r="Q206" s="61"/>
      <c r="R206" s="61"/>
      <c r="S206" s="61"/>
      <c r="T206" s="61"/>
      <c r="U206" s="61"/>
      <c r="V206" s="61"/>
      <c r="W206" s="61"/>
      <c r="X206" s="61"/>
      <c r="Y206" s="61"/>
      <c r="Z206" s="140"/>
      <c r="AA206" s="140"/>
      <c r="AB206" s="140"/>
      <c r="AC206" s="140"/>
      <c r="AD206" s="61"/>
      <c r="AE206" s="61"/>
      <c r="AF206" s="61"/>
      <c r="AG206" s="61"/>
      <c r="AH206" s="140"/>
      <c r="AI206" s="61"/>
      <c r="AJ206" s="61"/>
      <c r="AK206" s="61"/>
      <c r="AL206" s="61"/>
      <c r="AM206" s="61"/>
      <c r="AN206" s="140"/>
      <c r="AO206" s="140"/>
      <c r="AP206" s="61"/>
      <c r="AQ206" s="61"/>
      <c r="AR206" s="61"/>
      <c r="AS206" s="61"/>
      <c r="AT206" s="140"/>
      <c r="AU206" s="61"/>
      <c r="AV206" s="140"/>
      <c r="AW206" s="140"/>
      <c r="AX206" s="61"/>
      <c r="AY206" s="61"/>
      <c r="AZ206" s="61"/>
      <c r="BA206" s="61"/>
      <c r="BB206" s="61"/>
      <c r="BC206" s="140"/>
      <c r="BD206" s="61"/>
      <c r="BE206" s="140"/>
      <c r="BF206" s="140"/>
      <c r="BG206" s="61"/>
      <c r="BH206" s="61"/>
      <c r="BI206" s="140"/>
      <c r="BJ206" s="61"/>
      <c r="BK206" s="140"/>
      <c r="BL206" s="61"/>
      <c r="BM206" s="140"/>
      <c r="BN206" s="140"/>
      <c r="BO206" s="61"/>
      <c r="BP206" s="61"/>
      <c r="BQ206" s="140"/>
      <c r="BR206" s="61"/>
      <c r="BS206" s="140"/>
      <c r="BT206" s="61"/>
      <c r="BU206" s="140"/>
      <c r="BV206" s="140"/>
      <c r="BW206" s="61"/>
    </row>
    <row r="207" spans="3:75" x14ac:dyDescent="0.25">
      <c r="C207" s="61"/>
      <c r="D207" s="61"/>
      <c r="E207" s="61"/>
      <c r="F207" s="139"/>
      <c r="G207" s="61"/>
      <c r="H207" s="61"/>
      <c r="I207" s="61"/>
      <c r="J207" s="61"/>
      <c r="K207" s="61"/>
      <c r="L207" s="61"/>
      <c r="M207" s="61"/>
      <c r="N207" s="61"/>
      <c r="O207" s="61"/>
      <c r="P207" s="61"/>
      <c r="Q207" s="61"/>
      <c r="R207" s="61"/>
      <c r="S207" s="61"/>
      <c r="T207" s="61"/>
      <c r="U207" s="61"/>
      <c r="V207" s="61"/>
      <c r="W207" s="61"/>
      <c r="X207" s="61"/>
      <c r="Y207" s="61"/>
      <c r="Z207" s="140"/>
      <c r="AA207" s="140"/>
      <c r="AB207" s="140"/>
      <c r="AC207" s="140"/>
      <c r="AD207" s="61"/>
      <c r="AE207" s="61"/>
      <c r="AF207" s="61"/>
      <c r="AG207" s="61"/>
      <c r="AH207" s="140"/>
      <c r="AI207" s="61"/>
      <c r="AJ207" s="61"/>
      <c r="AK207" s="61"/>
      <c r="AL207" s="61"/>
      <c r="AM207" s="61"/>
      <c r="AN207" s="140"/>
      <c r="AO207" s="140"/>
      <c r="AP207" s="61"/>
      <c r="AQ207" s="61"/>
      <c r="AR207" s="61"/>
      <c r="AS207" s="61"/>
      <c r="AT207" s="140"/>
      <c r="AU207" s="61"/>
      <c r="AV207" s="140"/>
      <c r="AW207" s="140"/>
      <c r="AX207" s="61"/>
      <c r="AY207" s="61"/>
      <c r="AZ207" s="61"/>
      <c r="BA207" s="61"/>
      <c r="BB207" s="61"/>
      <c r="BC207" s="140"/>
      <c r="BD207" s="61"/>
      <c r="BE207" s="140"/>
      <c r="BF207" s="140"/>
      <c r="BG207" s="61"/>
      <c r="BH207" s="61"/>
      <c r="BI207" s="140"/>
      <c r="BJ207" s="61"/>
      <c r="BK207" s="140"/>
      <c r="BL207" s="61"/>
      <c r="BM207" s="140"/>
      <c r="BN207" s="140"/>
      <c r="BO207" s="61"/>
      <c r="BP207" s="61"/>
      <c r="BQ207" s="140"/>
      <c r="BR207" s="61"/>
      <c r="BS207" s="140"/>
      <c r="BT207" s="61"/>
      <c r="BU207" s="140"/>
      <c r="BV207" s="140"/>
      <c r="BW207" s="61"/>
    </row>
    <row r="208" spans="3:75" x14ac:dyDescent="0.25">
      <c r="C208" s="61"/>
      <c r="D208" s="61"/>
      <c r="E208" s="61"/>
      <c r="F208" s="139"/>
      <c r="G208" s="61"/>
      <c r="H208" s="69"/>
      <c r="I208" s="61"/>
      <c r="J208" s="61"/>
      <c r="K208" s="61"/>
      <c r="L208" s="61"/>
      <c r="M208" s="61"/>
      <c r="N208" s="61"/>
      <c r="O208" s="61"/>
      <c r="P208" s="61"/>
      <c r="Q208" s="61"/>
      <c r="R208" s="61"/>
      <c r="S208" s="61"/>
      <c r="T208" s="61"/>
      <c r="U208" s="61"/>
      <c r="V208" s="61"/>
      <c r="W208" s="61"/>
      <c r="X208" s="61"/>
      <c r="Y208" s="61"/>
      <c r="Z208" s="140"/>
      <c r="AA208" s="140"/>
      <c r="AB208" s="140"/>
      <c r="AC208" s="140"/>
      <c r="AD208" s="61"/>
      <c r="AE208" s="61"/>
      <c r="AF208" s="61"/>
      <c r="AG208" s="61"/>
      <c r="AH208" s="140"/>
      <c r="AI208" s="61"/>
      <c r="AJ208" s="61"/>
      <c r="AK208" s="61"/>
      <c r="AL208" s="61"/>
      <c r="AM208" s="61"/>
      <c r="AN208" s="140"/>
      <c r="AO208" s="140"/>
      <c r="AP208" s="61"/>
      <c r="AQ208" s="61"/>
      <c r="AR208" s="61"/>
      <c r="AS208" s="61"/>
      <c r="AT208" s="140"/>
      <c r="AU208" s="61"/>
      <c r="AV208" s="140"/>
      <c r="AW208" s="140"/>
      <c r="AX208" s="61"/>
      <c r="AY208" s="61"/>
      <c r="AZ208" s="61"/>
      <c r="BA208" s="61"/>
      <c r="BB208" s="61"/>
      <c r="BC208" s="140"/>
      <c r="BD208" s="61"/>
      <c r="BE208" s="140"/>
      <c r="BF208" s="140"/>
      <c r="BG208" s="61"/>
      <c r="BH208" s="61"/>
      <c r="BI208" s="140"/>
      <c r="BJ208" s="61"/>
      <c r="BK208" s="140"/>
      <c r="BL208" s="61"/>
      <c r="BM208" s="140"/>
      <c r="BN208" s="140"/>
      <c r="BO208" s="61"/>
      <c r="BP208" s="61"/>
      <c r="BQ208" s="140"/>
      <c r="BR208" s="61"/>
      <c r="BS208" s="140"/>
      <c r="BT208" s="61"/>
      <c r="BU208" s="140"/>
      <c r="BV208" s="140"/>
      <c r="BW208" s="61"/>
    </row>
    <row r="209" spans="3:75" x14ac:dyDescent="0.25">
      <c r="C209" s="61"/>
      <c r="D209" s="61"/>
      <c r="E209" s="61"/>
      <c r="F209" s="139"/>
      <c r="G209" s="61"/>
      <c r="H209" s="61"/>
      <c r="I209" s="61"/>
      <c r="J209" s="61"/>
      <c r="K209" s="61"/>
      <c r="L209" s="61"/>
      <c r="M209" s="61"/>
      <c r="N209" s="61"/>
      <c r="O209" s="61"/>
      <c r="P209" s="61"/>
      <c r="Q209" s="61"/>
      <c r="R209" s="61"/>
      <c r="S209" s="61"/>
      <c r="T209" s="61"/>
      <c r="U209" s="61"/>
      <c r="V209" s="61"/>
      <c r="W209" s="61"/>
      <c r="X209" s="61"/>
      <c r="Y209" s="61"/>
      <c r="Z209" s="140"/>
      <c r="AA209" s="140"/>
      <c r="AB209" s="140"/>
      <c r="AC209" s="140"/>
      <c r="AD209" s="61"/>
      <c r="AE209" s="61"/>
      <c r="AF209" s="61"/>
      <c r="AG209" s="61"/>
      <c r="AH209" s="140"/>
      <c r="AI209" s="61"/>
      <c r="AJ209" s="61"/>
      <c r="AK209" s="61"/>
      <c r="AL209" s="61"/>
      <c r="AM209" s="61"/>
      <c r="AN209" s="140"/>
      <c r="AO209" s="140"/>
      <c r="AP209" s="61"/>
      <c r="AQ209" s="61"/>
      <c r="AR209" s="61"/>
      <c r="AS209" s="61"/>
      <c r="AT209" s="140"/>
      <c r="AU209" s="61"/>
      <c r="AV209" s="140"/>
      <c r="AW209" s="140"/>
      <c r="AX209" s="61"/>
      <c r="AY209" s="61"/>
      <c r="AZ209" s="61"/>
      <c r="BA209" s="61"/>
      <c r="BB209" s="61"/>
      <c r="BC209" s="140"/>
      <c r="BD209" s="61"/>
      <c r="BE209" s="140"/>
      <c r="BF209" s="140"/>
      <c r="BG209" s="61"/>
      <c r="BH209" s="61"/>
      <c r="BI209" s="140"/>
      <c r="BJ209" s="61"/>
      <c r="BK209" s="140"/>
      <c r="BL209" s="61"/>
      <c r="BM209" s="140"/>
      <c r="BN209" s="140"/>
      <c r="BO209" s="61"/>
      <c r="BP209" s="61"/>
      <c r="BQ209" s="140"/>
      <c r="BR209" s="61"/>
      <c r="BS209" s="140"/>
      <c r="BT209" s="61"/>
      <c r="BU209" s="140"/>
      <c r="BV209" s="140"/>
      <c r="BW209" s="61"/>
    </row>
    <row r="210" spans="3:75" x14ac:dyDescent="0.25">
      <c r="C210" s="61"/>
      <c r="D210" s="61"/>
      <c r="E210" s="61"/>
      <c r="F210" s="139"/>
      <c r="G210" s="61"/>
      <c r="H210" s="61"/>
      <c r="I210" s="61"/>
      <c r="J210" s="61"/>
      <c r="K210" s="61"/>
      <c r="L210" s="61"/>
      <c r="M210" s="61"/>
      <c r="N210" s="61"/>
      <c r="O210" s="61"/>
      <c r="P210" s="61"/>
      <c r="Q210" s="61"/>
      <c r="R210" s="61"/>
      <c r="S210" s="61"/>
      <c r="T210" s="61"/>
      <c r="U210" s="61"/>
      <c r="V210" s="61"/>
      <c r="W210" s="61"/>
      <c r="X210" s="61"/>
      <c r="Y210" s="61"/>
      <c r="Z210" s="140"/>
      <c r="AA210" s="140"/>
      <c r="AB210" s="140"/>
      <c r="AC210" s="140"/>
      <c r="AD210" s="139"/>
      <c r="AE210" s="61"/>
      <c r="AF210" s="61"/>
      <c r="AG210" s="61"/>
      <c r="AH210" s="140"/>
      <c r="AI210" s="61"/>
      <c r="AJ210" s="61"/>
      <c r="AK210" s="61"/>
      <c r="AL210" s="61"/>
      <c r="AM210" s="61"/>
      <c r="AN210" s="140"/>
      <c r="AO210" s="140"/>
      <c r="AP210" s="139"/>
      <c r="AQ210" s="61"/>
      <c r="AR210" s="61"/>
      <c r="AS210" s="61"/>
      <c r="AT210" s="140"/>
      <c r="AU210" s="61"/>
      <c r="AV210" s="140"/>
      <c r="AW210" s="140"/>
      <c r="AX210" s="61"/>
      <c r="AY210" s="61"/>
      <c r="AZ210" s="61"/>
      <c r="BA210" s="61"/>
      <c r="BB210" s="61"/>
      <c r="BC210" s="140"/>
      <c r="BD210" s="61"/>
      <c r="BE210" s="140"/>
      <c r="BF210" s="140"/>
      <c r="BG210" s="139"/>
      <c r="BH210" s="61"/>
      <c r="BI210" s="140"/>
      <c r="BJ210" s="61"/>
      <c r="BK210" s="140"/>
      <c r="BL210" s="61"/>
      <c r="BM210" s="140"/>
      <c r="BN210" s="140"/>
      <c r="BO210" s="139"/>
      <c r="BP210" s="61"/>
      <c r="BQ210" s="140"/>
      <c r="BR210" s="61"/>
      <c r="BS210" s="140"/>
      <c r="BT210" s="61"/>
      <c r="BU210" s="140"/>
      <c r="BV210" s="140"/>
      <c r="BW210" s="61"/>
    </row>
    <row r="211" spans="3:75" x14ac:dyDescent="0.25">
      <c r="C211" s="61"/>
      <c r="D211" s="61"/>
      <c r="E211" s="61"/>
      <c r="F211" s="139"/>
      <c r="G211" s="61"/>
      <c r="H211" s="61"/>
      <c r="I211" s="61"/>
      <c r="J211" s="61"/>
      <c r="K211" s="61"/>
      <c r="L211" s="61"/>
      <c r="M211" s="61"/>
      <c r="N211" s="61"/>
      <c r="O211" s="61"/>
      <c r="P211" s="61"/>
      <c r="Q211" s="61"/>
      <c r="R211" s="61"/>
      <c r="S211" s="61"/>
      <c r="T211" s="61"/>
      <c r="U211" s="61"/>
      <c r="V211" s="61"/>
      <c r="W211" s="61"/>
      <c r="X211" s="61"/>
      <c r="Y211" s="61"/>
      <c r="Z211" s="140"/>
      <c r="AA211" s="140"/>
      <c r="AB211" s="140"/>
      <c r="AC211" s="140"/>
      <c r="AD211" s="140"/>
      <c r="AE211" s="61"/>
      <c r="AF211" s="61"/>
      <c r="AG211" s="61"/>
      <c r="AH211" s="140"/>
      <c r="AI211" s="61"/>
      <c r="AJ211" s="61"/>
      <c r="AK211" s="61"/>
      <c r="AL211" s="61"/>
      <c r="AM211" s="61"/>
      <c r="AN211" s="140"/>
      <c r="AO211" s="140"/>
      <c r="AP211" s="140"/>
      <c r="AQ211" s="61"/>
      <c r="AR211" s="61"/>
      <c r="AS211" s="61"/>
      <c r="AT211" s="140"/>
      <c r="AU211" s="61"/>
      <c r="AV211" s="140"/>
      <c r="AW211" s="140"/>
      <c r="AX211" s="61"/>
      <c r="AY211" s="61"/>
      <c r="AZ211" s="61"/>
      <c r="BA211" s="61"/>
      <c r="BB211" s="61"/>
      <c r="BC211" s="140"/>
      <c r="BD211" s="61"/>
      <c r="BE211" s="140"/>
      <c r="BF211" s="140"/>
      <c r="BG211" s="140"/>
      <c r="BH211" s="61"/>
      <c r="BI211" s="140"/>
      <c r="BJ211" s="61"/>
      <c r="BK211" s="140"/>
      <c r="BL211" s="61"/>
      <c r="BM211" s="140"/>
      <c r="BN211" s="140"/>
      <c r="BO211" s="140"/>
      <c r="BP211" s="61"/>
      <c r="BQ211" s="140"/>
      <c r="BR211" s="61"/>
      <c r="BS211" s="140"/>
      <c r="BT211" s="61"/>
      <c r="BU211" s="140"/>
      <c r="BV211" s="140"/>
      <c r="BW211" s="61"/>
    </row>
    <row r="212" spans="3:75" x14ac:dyDescent="0.25">
      <c r="C212" s="61"/>
      <c r="D212" s="61"/>
      <c r="E212" s="61"/>
      <c r="F212" s="139"/>
      <c r="G212" s="61"/>
      <c r="H212" s="61"/>
      <c r="I212" s="61"/>
      <c r="J212" s="61"/>
      <c r="K212" s="61"/>
      <c r="L212" s="61"/>
      <c r="M212" s="61"/>
      <c r="N212" s="61"/>
      <c r="O212" s="61"/>
      <c r="P212" s="61"/>
      <c r="Q212" s="61"/>
      <c r="R212" s="61"/>
      <c r="S212" s="61"/>
      <c r="T212" s="61"/>
      <c r="U212" s="61"/>
      <c r="V212" s="61"/>
      <c r="W212" s="61"/>
      <c r="X212" s="61"/>
      <c r="Y212" s="61"/>
      <c r="Z212" s="140"/>
      <c r="AA212" s="140"/>
      <c r="AB212" s="140"/>
      <c r="AC212" s="140"/>
      <c r="AD212" s="140"/>
      <c r="AE212" s="61"/>
      <c r="AF212" s="61"/>
      <c r="AG212" s="61"/>
      <c r="AH212" s="140"/>
      <c r="AI212" s="61"/>
      <c r="AJ212" s="61"/>
      <c r="AK212" s="61"/>
      <c r="AL212" s="61"/>
      <c r="AM212" s="61"/>
      <c r="AN212" s="140"/>
      <c r="AO212" s="140"/>
      <c r="AP212" s="140"/>
      <c r="AQ212" s="61"/>
      <c r="AR212" s="61"/>
      <c r="AS212" s="61"/>
      <c r="AT212" s="140"/>
      <c r="AU212" s="61"/>
      <c r="AV212" s="140"/>
      <c r="AW212" s="140"/>
      <c r="AX212" s="61"/>
      <c r="AY212" s="61"/>
      <c r="AZ212" s="61"/>
      <c r="BA212" s="61"/>
      <c r="BB212" s="61"/>
      <c r="BC212" s="140"/>
      <c r="BD212" s="61"/>
      <c r="BE212" s="140"/>
      <c r="BF212" s="140"/>
      <c r="BG212" s="140"/>
      <c r="BH212" s="61"/>
      <c r="BI212" s="140"/>
      <c r="BJ212" s="61"/>
      <c r="BK212" s="140"/>
      <c r="BL212" s="61"/>
      <c r="BM212" s="140"/>
      <c r="BN212" s="140"/>
      <c r="BO212" s="140"/>
      <c r="BP212" s="61"/>
      <c r="BQ212" s="140"/>
      <c r="BR212" s="61"/>
      <c r="BS212" s="140"/>
      <c r="BT212" s="61"/>
      <c r="BU212" s="140"/>
      <c r="BV212" s="140"/>
      <c r="BW212" s="61"/>
    </row>
    <row r="213" spans="3:75" x14ac:dyDescent="0.25">
      <c r="C213" s="61"/>
      <c r="D213" s="61"/>
      <c r="E213" s="61"/>
      <c r="F213" s="139"/>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140"/>
      <c r="AE213" s="61"/>
      <c r="AF213" s="61"/>
      <c r="AG213" s="140"/>
      <c r="AH213" s="61"/>
      <c r="AI213" s="61"/>
      <c r="AJ213" s="61"/>
      <c r="AK213" s="61"/>
      <c r="AL213" s="61"/>
      <c r="AM213" s="61"/>
      <c r="AN213" s="61"/>
      <c r="AO213" s="140"/>
      <c r="AP213" s="140"/>
      <c r="AQ213" s="61"/>
      <c r="AR213" s="61"/>
      <c r="AS213" s="61"/>
      <c r="AT213" s="61"/>
      <c r="AU213" s="61"/>
      <c r="AV213" s="61"/>
      <c r="AW213" s="61"/>
      <c r="AX213" s="61"/>
      <c r="AY213" s="61"/>
      <c r="AZ213" s="61"/>
      <c r="BA213" s="61"/>
      <c r="BB213" s="61"/>
      <c r="BC213" s="61"/>
      <c r="BD213" s="61"/>
      <c r="BE213" s="61"/>
      <c r="BF213" s="61"/>
      <c r="BG213" s="140"/>
      <c r="BH213" s="61"/>
      <c r="BI213" s="61"/>
      <c r="BJ213" s="140"/>
      <c r="BK213" s="61"/>
      <c r="BL213" s="61"/>
      <c r="BM213" s="61"/>
      <c r="BN213" s="140"/>
      <c r="BO213" s="140"/>
      <c r="BP213" s="61"/>
      <c r="BQ213" s="61"/>
      <c r="BR213" s="61"/>
      <c r="BS213" s="61"/>
      <c r="BT213" s="61"/>
      <c r="BU213" s="61"/>
      <c r="BV213" s="61"/>
      <c r="BW213" s="61"/>
    </row>
    <row r="214" spans="3:75" x14ac:dyDescent="0.25">
      <c r="C214" s="61"/>
      <c r="D214" s="61"/>
      <c r="E214" s="61"/>
      <c r="F214" s="149"/>
      <c r="G214" s="61"/>
      <c r="H214" s="61"/>
      <c r="I214" s="61"/>
      <c r="J214" s="61"/>
      <c r="K214" s="61"/>
      <c r="L214" s="61"/>
      <c r="M214" s="61"/>
      <c r="N214" s="61"/>
      <c r="O214" s="61"/>
      <c r="P214" s="61"/>
      <c r="Q214" s="61"/>
      <c r="R214" s="61"/>
      <c r="S214" s="61"/>
      <c r="T214" s="61"/>
      <c r="U214" s="61"/>
      <c r="V214" s="61"/>
      <c r="W214" s="61"/>
      <c r="X214" s="61"/>
      <c r="Y214" s="61"/>
      <c r="Z214" s="61"/>
      <c r="AA214" s="61"/>
      <c r="AB214" s="61"/>
      <c r="AC214" s="61"/>
      <c r="AD214" s="140"/>
      <c r="AE214" s="61"/>
      <c r="AF214" s="61"/>
      <c r="AG214" s="140"/>
      <c r="AH214" s="61"/>
      <c r="AI214" s="61"/>
      <c r="AJ214" s="61"/>
      <c r="AK214" s="61"/>
      <c r="AL214" s="61"/>
      <c r="AM214" s="61"/>
      <c r="AN214" s="61"/>
      <c r="AO214" s="140"/>
      <c r="AP214" s="140"/>
      <c r="AQ214" s="61"/>
      <c r="AR214" s="61"/>
      <c r="AS214" s="61"/>
      <c r="AT214" s="61"/>
      <c r="AU214" s="61"/>
      <c r="AV214" s="61"/>
      <c r="AW214" s="61"/>
      <c r="AX214" s="61"/>
      <c r="AY214" s="61"/>
      <c r="AZ214" s="61"/>
      <c r="BA214" s="61"/>
      <c r="BB214" s="61"/>
      <c r="BC214" s="61"/>
      <c r="BD214" s="61"/>
      <c r="BE214" s="61"/>
      <c r="BF214" s="61"/>
      <c r="BG214" s="140"/>
      <c r="BH214" s="61"/>
      <c r="BI214" s="61"/>
      <c r="BJ214" s="140"/>
      <c r="BK214" s="61"/>
      <c r="BL214" s="61"/>
      <c r="BM214" s="61"/>
      <c r="BN214" s="140"/>
      <c r="BO214" s="140"/>
      <c r="BP214" s="61"/>
      <c r="BQ214" s="61"/>
      <c r="BR214" s="61"/>
      <c r="BS214" s="61"/>
      <c r="BT214" s="61"/>
      <c r="BU214" s="61"/>
      <c r="BV214" s="61"/>
      <c r="BW214" s="61"/>
    </row>
    <row r="215" spans="3:75" x14ac:dyDescent="0.25">
      <c r="C215" s="61"/>
      <c r="D215" s="61"/>
      <c r="E215" s="61"/>
      <c r="F215" s="139"/>
      <c r="G215" s="61"/>
      <c r="H215" s="61"/>
      <c r="I215" s="61"/>
      <c r="J215" s="61"/>
      <c r="K215" s="61"/>
      <c r="L215" s="61"/>
      <c r="M215" s="61"/>
      <c r="N215" s="61"/>
      <c r="O215" s="61"/>
      <c r="P215" s="61"/>
      <c r="Q215" s="61"/>
      <c r="R215" s="61"/>
      <c r="S215" s="61"/>
      <c r="T215" s="61"/>
      <c r="U215" s="61"/>
      <c r="V215" s="61"/>
      <c r="W215" s="61"/>
      <c r="X215" s="61"/>
      <c r="Y215" s="61"/>
      <c r="Z215" s="61"/>
      <c r="AA215" s="61"/>
      <c r="AB215" s="61"/>
      <c r="AC215" s="61"/>
      <c r="AD215" s="140"/>
      <c r="AE215" s="178"/>
      <c r="AF215" s="179"/>
      <c r="AG215" s="179"/>
      <c r="AH215" s="179"/>
      <c r="AI215" s="61"/>
      <c r="AJ215" s="61"/>
      <c r="AK215" s="61"/>
      <c r="AL215" s="61"/>
      <c r="AM215" s="61"/>
      <c r="AN215" s="61"/>
      <c r="AO215" s="61"/>
      <c r="AP215" s="140"/>
      <c r="AQ215" s="178"/>
      <c r="AR215" s="179"/>
      <c r="AS215" s="179"/>
      <c r="AT215" s="179"/>
      <c r="AU215" s="61"/>
      <c r="AV215" s="61"/>
      <c r="AW215" s="61"/>
      <c r="AX215" s="61"/>
      <c r="AY215" s="61"/>
      <c r="AZ215" s="178"/>
      <c r="BA215" s="179"/>
      <c r="BB215" s="179"/>
      <c r="BC215" s="179"/>
      <c r="BD215" s="61"/>
      <c r="BE215" s="61"/>
      <c r="BF215" s="61"/>
      <c r="BG215" s="140"/>
      <c r="BH215" s="178"/>
      <c r="BI215" s="179"/>
      <c r="BJ215" s="179"/>
      <c r="BK215" s="179"/>
      <c r="BL215" s="61"/>
      <c r="BM215" s="61"/>
      <c r="BN215" s="61"/>
      <c r="BO215" s="140"/>
      <c r="BP215" s="178"/>
      <c r="BQ215" s="179"/>
      <c r="BR215" s="179"/>
      <c r="BS215" s="179"/>
      <c r="BT215" s="61"/>
      <c r="BU215" s="61"/>
      <c r="BV215" s="61"/>
      <c r="BW215" s="61"/>
    </row>
    <row r="216" spans="3:75" x14ac:dyDescent="0.25">
      <c r="C216" s="61"/>
      <c r="D216" s="61"/>
      <c r="E216" s="61"/>
      <c r="F216" s="139"/>
      <c r="G216" s="61"/>
      <c r="H216" s="180"/>
      <c r="I216" s="61"/>
      <c r="J216" s="61"/>
      <c r="K216" s="61"/>
      <c r="L216" s="61"/>
      <c r="M216" s="179"/>
      <c r="N216" s="61"/>
      <c r="O216" s="61"/>
      <c r="P216" s="61"/>
      <c r="Q216" s="61"/>
      <c r="R216" s="61"/>
      <c r="S216" s="61"/>
      <c r="T216" s="61"/>
      <c r="U216" s="61"/>
      <c r="V216" s="61"/>
      <c r="W216" s="61"/>
      <c r="X216" s="61"/>
      <c r="Y216" s="61"/>
      <c r="Z216" s="61"/>
      <c r="AA216" s="61"/>
      <c r="AB216" s="61"/>
      <c r="AC216" s="61"/>
      <c r="AD216" s="140"/>
      <c r="AE216" s="143"/>
      <c r="AF216" s="179"/>
      <c r="AG216" s="179"/>
      <c r="AH216" s="179"/>
      <c r="AI216" s="61"/>
      <c r="AJ216" s="61"/>
      <c r="AK216" s="61"/>
      <c r="AL216" s="61"/>
      <c r="AM216" s="61"/>
      <c r="AN216" s="61"/>
      <c r="AO216" s="61"/>
      <c r="AP216" s="140"/>
      <c r="AQ216" s="143"/>
      <c r="AR216" s="179"/>
      <c r="AS216" s="179"/>
      <c r="AT216" s="179"/>
      <c r="AU216" s="61"/>
      <c r="AV216" s="61"/>
      <c r="AW216" s="61"/>
      <c r="AX216" s="61"/>
      <c r="AY216" s="61"/>
      <c r="AZ216" s="143"/>
      <c r="BA216" s="179"/>
      <c r="BB216" s="179"/>
      <c r="BC216" s="179"/>
      <c r="BD216" s="61"/>
      <c r="BE216" s="61"/>
      <c r="BF216" s="61"/>
      <c r="BG216" s="140"/>
      <c r="BH216" s="143"/>
      <c r="BI216" s="179"/>
      <c r="BJ216" s="179"/>
      <c r="BK216" s="179"/>
      <c r="BL216" s="61"/>
      <c r="BM216" s="61"/>
      <c r="BN216" s="61"/>
      <c r="BO216" s="140"/>
      <c r="BP216" s="143"/>
      <c r="BQ216" s="179"/>
      <c r="BR216" s="179"/>
      <c r="BS216" s="179"/>
      <c r="BT216" s="61"/>
      <c r="BU216" s="61"/>
      <c r="BV216" s="61"/>
      <c r="BW216" s="61"/>
    </row>
    <row r="217" spans="3:75" x14ac:dyDescent="0.25">
      <c r="C217" s="61"/>
      <c r="D217" s="61"/>
      <c r="E217" s="61"/>
      <c r="F217" s="61"/>
      <c r="G217" s="61"/>
      <c r="H217" s="61"/>
      <c r="I217" s="61"/>
      <c r="J217" s="61"/>
      <c r="K217" s="61"/>
      <c r="L217" s="61"/>
      <c r="M217" s="61"/>
      <c r="N217" s="181"/>
      <c r="O217" s="142"/>
      <c r="P217" s="142"/>
      <c r="Q217" s="142"/>
      <c r="R217" s="142"/>
      <c r="S217" s="142"/>
      <c r="T217" s="142"/>
      <c r="U217" s="142"/>
      <c r="V217" s="142"/>
      <c r="W217" s="142"/>
      <c r="X217" s="142"/>
      <c r="Y217" s="142"/>
      <c r="Z217" s="181"/>
      <c r="AA217" s="181"/>
      <c r="AB217" s="181"/>
      <c r="AC217" s="182"/>
      <c r="AD217" s="140"/>
      <c r="AE217" s="61"/>
      <c r="AF217" s="61"/>
      <c r="AG217" s="142"/>
      <c r="AH217" s="181"/>
      <c r="AI217" s="142"/>
      <c r="AJ217" s="142"/>
      <c r="AK217" s="142"/>
      <c r="AL217" s="142"/>
      <c r="AM217" s="142"/>
      <c r="AN217" s="181"/>
      <c r="AO217" s="182"/>
      <c r="AP217" s="140"/>
      <c r="AQ217" s="61"/>
      <c r="AR217" s="61"/>
      <c r="AS217" s="142"/>
      <c r="AT217" s="181"/>
      <c r="AU217" s="142"/>
      <c r="AV217" s="181"/>
      <c r="AW217" s="182"/>
      <c r="AX217" s="61"/>
      <c r="AY217" s="61"/>
      <c r="AZ217" s="61"/>
      <c r="BA217" s="61"/>
      <c r="BB217" s="142"/>
      <c r="BC217" s="181"/>
      <c r="BD217" s="142"/>
      <c r="BE217" s="181"/>
      <c r="BF217" s="182"/>
      <c r="BG217" s="140"/>
      <c r="BH217" s="61"/>
      <c r="BI217" s="61"/>
      <c r="BJ217" s="142"/>
      <c r="BK217" s="181"/>
      <c r="BL217" s="142"/>
      <c r="BM217" s="181"/>
      <c r="BN217" s="182"/>
      <c r="BO217" s="140"/>
      <c r="BP217" s="61"/>
      <c r="BQ217" s="61"/>
      <c r="BR217" s="142"/>
      <c r="BS217" s="181"/>
      <c r="BT217" s="142"/>
      <c r="BU217" s="181"/>
      <c r="BV217" s="182"/>
      <c r="BW217" s="61"/>
    </row>
    <row r="218" spans="3:75" x14ac:dyDescent="0.25">
      <c r="C218" s="61"/>
      <c r="D218" s="61"/>
      <c r="E218" s="140"/>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140"/>
      <c r="AE218" s="179"/>
      <c r="AF218" s="179"/>
      <c r="AG218" s="61"/>
      <c r="AH218" s="61"/>
      <c r="AI218" s="61"/>
      <c r="AJ218" s="61"/>
      <c r="AK218" s="61"/>
      <c r="AL218" s="61"/>
      <c r="AM218" s="61"/>
      <c r="AN218" s="61"/>
      <c r="AO218" s="61"/>
      <c r="AP218" s="140"/>
      <c r="AQ218" s="179"/>
      <c r="AR218" s="179"/>
      <c r="AS218" s="61"/>
      <c r="AT218" s="61"/>
      <c r="AU218" s="61"/>
      <c r="AV218" s="61"/>
      <c r="AW218" s="61"/>
      <c r="AX218" s="61"/>
      <c r="AY218" s="61"/>
      <c r="AZ218" s="179"/>
      <c r="BA218" s="179"/>
      <c r="BB218" s="61"/>
      <c r="BC218" s="61"/>
      <c r="BD218" s="61"/>
      <c r="BE218" s="61"/>
      <c r="BF218" s="61"/>
      <c r="BG218" s="140"/>
      <c r="BH218" s="179"/>
      <c r="BI218" s="179"/>
      <c r="BJ218" s="61"/>
      <c r="BK218" s="61"/>
      <c r="BL218" s="61"/>
      <c r="BM218" s="61"/>
      <c r="BN218" s="61"/>
      <c r="BO218" s="140"/>
      <c r="BP218" s="179"/>
      <c r="BQ218" s="179"/>
      <c r="BR218" s="61"/>
      <c r="BS218" s="61"/>
      <c r="BT218" s="61"/>
      <c r="BU218" s="61"/>
      <c r="BV218" s="61"/>
      <c r="BW218" s="61"/>
    </row>
    <row r="219" spans="3:75" x14ac:dyDescent="0.25">
      <c r="C219" s="61"/>
      <c r="D219" s="61"/>
      <c r="E219" s="140"/>
      <c r="F219" s="61"/>
      <c r="G219" s="61"/>
      <c r="H219" s="140"/>
      <c r="I219" s="61"/>
      <c r="J219" s="61"/>
      <c r="K219" s="61"/>
      <c r="L219" s="61"/>
      <c r="M219" s="61"/>
      <c r="N219" s="140"/>
      <c r="O219" s="61"/>
      <c r="P219" s="61"/>
      <c r="Q219" s="61"/>
      <c r="R219" s="61"/>
      <c r="S219" s="61"/>
      <c r="T219" s="61"/>
      <c r="U219" s="61"/>
      <c r="V219" s="61"/>
      <c r="W219" s="61"/>
      <c r="X219" s="61"/>
      <c r="Y219" s="61"/>
      <c r="Z219" s="140"/>
      <c r="AA219" s="140"/>
      <c r="AB219" s="140"/>
      <c r="AC219" s="140"/>
      <c r="AD219" s="140"/>
      <c r="AE219" s="61"/>
      <c r="AF219" s="61"/>
      <c r="AG219" s="61"/>
      <c r="AH219" s="140"/>
      <c r="AI219" s="61"/>
      <c r="AJ219" s="61"/>
      <c r="AK219" s="61"/>
      <c r="AL219" s="61"/>
      <c r="AM219" s="61"/>
      <c r="AN219" s="140"/>
      <c r="AO219" s="140"/>
      <c r="AP219" s="140"/>
      <c r="AQ219" s="61"/>
      <c r="AR219" s="61"/>
      <c r="AS219" s="61"/>
      <c r="AT219" s="140"/>
      <c r="AU219" s="61"/>
      <c r="AV219" s="140"/>
      <c r="AW219" s="140"/>
      <c r="AX219" s="61"/>
      <c r="AY219" s="61"/>
      <c r="AZ219" s="61"/>
      <c r="BA219" s="61"/>
      <c r="BB219" s="61"/>
      <c r="BC219" s="140"/>
      <c r="BD219" s="61"/>
      <c r="BE219" s="140"/>
      <c r="BF219" s="140"/>
      <c r="BG219" s="140"/>
      <c r="BH219" s="61"/>
      <c r="BI219" s="140"/>
      <c r="BJ219" s="61"/>
      <c r="BK219" s="140"/>
      <c r="BL219" s="61"/>
      <c r="BM219" s="140"/>
      <c r="BN219" s="140"/>
      <c r="BO219" s="140"/>
      <c r="BP219" s="61"/>
      <c r="BQ219" s="140"/>
      <c r="BR219" s="61"/>
      <c r="BS219" s="140"/>
      <c r="BT219" s="61"/>
      <c r="BU219" s="140"/>
      <c r="BV219" s="140"/>
      <c r="BW219" s="61"/>
    </row>
    <row r="220" spans="3:75" x14ac:dyDescent="0.25">
      <c r="C220" s="61"/>
      <c r="D220" s="61"/>
      <c r="E220" s="140"/>
      <c r="F220" s="61"/>
      <c r="G220" s="61"/>
      <c r="H220" s="140"/>
      <c r="I220" s="61"/>
      <c r="J220" s="61"/>
      <c r="K220" s="61"/>
      <c r="L220" s="61"/>
      <c r="M220" s="61"/>
      <c r="N220" s="140"/>
      <c r="O220" s="61"/>
      <c r="P220" s="61"/>
      <c r="Q220" s="61"/>
      <c r="R220" s="61"/>
      <c r="S220" s="61"/>
      <c r="T220" s="61"/>
      <c r="U220" s="61"/>
      <c r="V220" s="61"/>
      <c r="W220" s="61"/>
      <c r="X220" s="61"/>
      <c r="Y220" s="61"/>
      <c r="Z220" s="140"/>
      <c r="AA220" s="140"/>
      <c r="AB220" s="140"/>
      <c r="AC220" s="140"/>
      <c r="AD220" s="140"/>
      <c r="AE220" s="61"/>
      <c r="AF220" s="61"/>
      <c r="AG220" s="61"/>
      <c r="AH220" s="140"/>
      <c r="AI220" s="61"/>
      <c r="AJ220" s="61"/>
      <c r="AK220" s="61"/>
      <c r="AL220" s="61"/>
      <c r="AM220" s="61"/>
      <c r="AN220" s="140"/>
      <c r="AO220" s="140"/>
      <c r="AP220" s="140"/>
      <c r="AQ220" s="61"/>
      <c r="AR220" s="61"/>
      <c r="AS220" s="61"/>
      <c r="AT220" s="140"/>
      <c r="AU220" s="61"/>
      <c r="AV220" s="140"/>
      <c r="AW220" s="140"/>
      <c r="AX220" s="61"/>
      <c r="AY220" s="61"/>
      <c r="AZ220" s="61"/>
      <c r="BA220" s="61"/>
      <c r="BB220" s="61"/>
      <c r="BC220" s="140"/>
      <c r="BD220" s="61"/>
      <c r="BE220" s="140"/>
      <c r="BF220" s="140"/>
      <c r="BG220" s="140"/>
      <c r="BH220" s="61"/>
      <c r="BI220" s="140"/>
      <c r="BJ220" s="61"/>
      <c r="BK220" s="140"/>
      <c r="BL220" s="61"/>
      <c r="BM220" s="140"/>
      <c r="BN220" s="140"/>
      <c r="BO220" s="140"/>
      <c r="BP220" s="61"/>
      <c r="BQ220" s="140"/>
      <c r="BR220" s="61"/>
      <c r="BS220" s="140"/>
      <c r="BT220" s="61"/>
      <c r="BU220" s="140"/>
      <c r="BV220" s="140"/>
      <c r="BW220" s="61"/>
    </row>
    <row r="221" spans="3:75" x14ac:dyDescent="0.25">
      <c r="C221" s="61"/>
      <c r="D221" s="61"/>
      <c r="E221" s="140"/>
      <c r="F221" s="61"/>
      <c r="G221" s="61"/>
      <c r="H221" s="140"/>
      <c r="I221" s="61"/>
      <c r="J221" s="61"/>
      <c r="K221" s="61"/>
      <c r="L221" s="61"/>
      <c r="M221" s="61"/>
      <c r="N221" s="140"/>
      <c r="O221" s="61"/>
      <c r="P221" s="61"/>
      <c r="Q221" s="61"/>
      <c r="R221" s="61"/>
      <c r="S221" s="61"/>
      <c r="T221" s="61"/>
      <c r="U221" s="61"/>
      <c r="V221" s="61"/>
      <c r="W221" s="61"/>
      <c r="X221" s="61"/>
      <c r="Y221" s="61"/>
      <c r="Z221" s="140"/>
      <c r="AA221" s="140"/>
      <c r="AB221" s="140"/>
      <c r="AC221" s="140"/>
      <c r="AD221" s="140"/>
      <c r="AE221" s="61"/>
      <c r="AF221" s="61"/>
      <c r="AG221" s="61"/>
      <c r="AH221" s="140"/>
      <c r="AI221" s="61"/>
      <c r="AJ221" s="61"/>
      <c r="AK221" s="61"/>
      <c r="AL221" s="61"/>
      <c r="AM221" s="61"/>
      <c r="AN221" s="140"/>
      <c r="AO221" s="140"/>
      <c r="AP221" s="140"/>
      <c r="AQ221" s="61"/>
      <c r="AR221" s="61"/>
      <c r="AS221" s="61"/>
      <c r="AT221" s="140"/>
      <c r="AU221" s="61"/>
      <c r="AV221" s="140"/>
      <c r="AW221" s="140"/>
      <c r="AX221" s="61"/>
      <c r="AY221" s="61"/>
      <c r="AZ221" s="61"/>
      <c r="BA221" s="61"/>
      <c r="BB221" s="61"/>
      <c r="BC221" s="140"/>
      <c r="BD221" s="61"/>
      <c r="BE221" s="140"/>
      <c r="BF221" s="140"/>
      <c r="BG221" s="140"/>
      <c r="BH221" s="61"/>
      <c r="BI221" s="140"/>
      <c r="BJ221" s="61"/>
      <c r="BK221" s="140"/>
      <c r="BL221" s="61"/>
      <c r="BM221" s="140"/>
      <c r="BN221" s="140"/>
      <c r="BO221" s="140"/>
      <c r="BP221" s="61"/>
      <c r="BQ221" s="140"/>
      <c r="BR221" s="61"/>
      <c r="BS221" s="140"/>
      <c r="BT221" s="61"/>
      <c r="BU221" s="140"/>
      <c r="BV221" s="140"/>
      <c r="BW221" s="61"/>
    </row>
    <row r="222" spans="3:75" x14ac:dyDescent="0.25">
      <c r="C222" s="61"/>
      <c r="D222" s="61"/>
      <c r="E222" s="140"/>
      <c r="F222" s="61"/>
      <c r="G222" s="61"/>
      <c r="H222" s="140"/>
      <c r="I222" s="61"/>
      <c r="J222" s="61"/>
      <c r="K222" s="61"/>
      <c r="L222" s="61"/>
      <c r="M222" s="61"/>
      <c r="N222" s="140"/>
      <c r="O222" s="61"/>
      <c r="P222" s="61"/>
      <c r="Q222" s="61"/>
      <c r="R222" s="61"/>
      <c r="S222" s="61"/>
      <c r="T222" s="61"/>
      <c r="U222" s="61"/>
      <c r="V222" s="61"/>
      <c r="W222" s="61"/>
      <c r="X222" s="61"/>
      <c r="Y222" s="61"/>
      <c r="Z222" s="140"/>
      <c r="AA222" s="140"/>
      <c r="AB222" s="140"/>
      <c r="AC222" s="140"/>
      <c r="AD222" s="140"/>
      <c r="AE222" s="61"/>
      <c r="AF222" s="61"/>
      <c r="AG222" s="61"/>
      <c r="AH222" s="140"/>
      <c r="AI222" s="61"/>
      <c r="AJ222" s="61"/>
      <c r="AK222" s="61"/>
      <c r="AL222" s="61"/>
      <c r="AM222" s="61"/>
      <c r="AN222" s="140"/>
      <c r="AO222" s="140"/>
      <c r="AP222" s="140"/>
      <c r="AQ222" s="61"/>
      <c r="AR222" s="61"/>
      <c r="AS222" s="61"/>
      <c r="AT222" s="140"/>
      <c r="AU222" s="61"/>
      <c r="AV222" s="140"/>
      <c r="AW222" s="140"/>
      <c r="AX222" s="61"/>
      <c r="AY222" s="61"/>
      <c r="AZ222" s="61"/>
      <c r="BA222" s="61"/>
      <c r="BB222" s="61"/>
      <c r="BC222" s="140"/>
      <c r="BD222" s="61"/>
      <c r="BE222" s="140"/>
      <c r="BF222" s="140"/>
      <c r="BG222" s="140"/>
      <c r="BH222" s="61"/>
      <c r="BI222" s="140"/>
      <c r="BJ222" s="61"/>
      <c r="BK222" s="140"/>
      <c r="BL222" s="61"/>
      <c r="BM222" s="140"/>
      <c r="BN222" s="140"/>
      <c r="BO222" s="140"/>
      <c r="BP222" s="61"/>
      <c r="BQ222" s="140"/>
      <c r="BR222" s="61"/>
      <c r="BS222" s="140"/>
      <c r="BT222" s="61"/>
      <c r="BU222" s="140"/>
      <c r="BV222" s="140"/>
      <c r="BW222" s="61"/>
    </row>
    <row r="223" spans="3:75" x14ac:dyDescent="0.25">
      <c r="C223" s="61"/>
      <c r="D223" s="61"/>
      <c r="E223" s="140"/>
      <c r="F223" s="61"/>
      <c r="G223" s="61"/>
      <c r="H223" s="140"/>
      <c r="I223" s="61"/>
      <c r="J223" s="61"/>
      <c r="K223" s="61"/>
      <c r="L223" s="61"/>
      <c r="M223" s="61"/>
      <c r="N223" s="140"/>
      <c r="O223" s="61"/>
      <c r="P223" s="61"/>
      <c r="Q223" s="61"/>
      <c r="R223" s="61"/>
      <c r="S223" s="61"/>
      <c r="T223" s="61"/>
      <c r="U223" s="61"/>
      <c r="V223" s="61"/>
      <c r="W223" s="61"/>
      <c r="X223" s="61"/>
      <c r="Y223" s="61"/>
      <c r="Z223" s="140"/>
      <c r="AA223" s="140"/>
      <c r="AB223" s="140"/>
      <c r="AC223" s="140"/>
      <c r="AD223" s="140"/>
      <c r="AE223" s="61"/>
      <c r="AF223" s="61"/>
      <c r="AG223" s="61"/>
      <c r="AH223" s="140"/>
      <c r="AI223" s="61"/>
      <c r="AJ223" s="61"/>
      <c r="AK223" s="61"/>
      <c r="AL223" s="61"/>
      <c r="AM223" s="61"/>
      <c r="AN223" s="140"/>
      <c r="AO223" s="140"/>
      <c r="AP223" s="140"/>
      <c r="AQ223" s="61"/>
      <c r="AR223" s="61"/>
      <c r="AS223" s="61"/>
      <c r="AT223" s="140"/>
      <c r="AU223" s="61"/>
      <c r="AV223" s="140"/>
      <c r="AW223" s="140"/>
      <c r="AX223" s="61"/>
      <c r="AY223" s="61"/>
      <c r="AZ223" s="61"/>
      <c r="BA223" s="61"/>
      <c r="BB223" s="61"/>
      <c r="BC223" s="140"/>
      <c r="BD223" s="61"/>
      <c r="BE223" s="140"/>
      <c r="BF223" s="140"/>
      <c r="BG223" s="140"/>
      <c r="BH223" s="61"/>
      <c r="BI223" s="140"/>
      <c r="BJ223" s="61"/>
      <c r="BK223" s="140"/>
      <c r="BL223" s="61"/>
      <c r="BM223" s="140"/>
      <c r="BN223" s="140"/>
      <c r="BO223" s="140"/>
      <c r="BP223" s="61"/>
      <c r="BQ223" s="140"/>
      <c r="BR223" s="61"/>
      <c r="BS223" s="140"/>
      <c r="BT223" s="61"/>
      <c r="BU223" s="140"/>
      <c r="BV223" s="140"/>
      <c r="BW223" s="61"/>
    </row>
    <row r="224" spans="3:75" x14ac:dyDescent="0.25">
      <c r="C224" s="61"/>
      <c r="D224" s="61"/>
      <c r="E224" s="140"/>
      <c r="F224" s="61"/>
      <c r="G224" s="61"/>
      <c r="H224" s="140"/>
      <c r="I224" s="61"/>
      <c r="J224" s="61"/>
      <c r="K224" s="61"/>
      <c r="L224" s="61"/>
      <c r="M224" s="61"/>
      <c r="N224" s="140"/>
      <c r="O224" s="61"/>
      <c r="P224" s="61"/>
      <c r="Q224" s="61"/>
      <c r="R224" s="61"/>
      <c r="S224" s="61"/>
      <c r="T224" s="61"/>
      <c r="U224" s="61"/>
      <c r="V224" s="61"/>
      <c r="W224" s="61"/>
      <c r="X224" s="61"/>
      <c r="Y224" s="61"/>
      <c r="Z224" s="140"/>
      <c r="AA224" s="140"/>
      <c r="AB224" s="140"/>
      <c r="AC224" s="140"/>
      <c r="AD224" s="140"/>
      <c r="AE224" s="61"/>
      <c r="AF224" s="61"/>
      <c r="AG224" s="61"/>
      <c r="AH224" s="140"/>
      <c r="AI224" s="61"/>
      <c r="AJ224" s="61"/>
      <c r="AK224" s="61"/>
      <c r="AL224" s="61"/>
      <c r="AM224" s="61"/>
      <c r="AN224" s="140"/>
      <c r="AO224" s="140"/>
      <c r="AP224" s="140"/>
      <c r="AQ224" s="61"/>
      <c r="AR224" s="61"/>
      <c r="AS224" s="61"/>
      <c r="AT224" s="140"/>
      <c r="AU224" s="61"/>
      <c r="AV224" s="140"/>
      <c r="AW224" s="140"/>
      <c r="AX224" s="61"/>
      <c r="AY224" s="61"/>
      <c r="AZ224" s="61"/>
      <c r="BA224" s="61"/>
      <c r="BB224" s="61"/>
      <c r="BC224" s="140"/>
      <c r="BD224" s="61"/>
      <c r="BE224" s="140"/>
      <c r="BF224" s="140"/>
      <c r="BG224" s="140"/>
      <c r="BH224" s="61"/>
      <c r="BI224" s="140"/>
      <c r="BJ224" s="61"/>
      <c r="BK224" s="140"/>
      <c r="BL224" s="61"/>
      <c r="BM224" s="140"/>
      <c r="BN224" s="140"/>
      <c r="BO224" s="140"/>
      <c r="BP224" s="61"/>
      <c r="BQ224" s="140"/>
      <c r="BR224" s="61"/>
      <c r="BS224" s="140"/>
      <c r="BT224" s="61"/>
      <c r="BU224" s="140"/>
      <c r="BV224" s="140"/>
      <c r="BW224" s="61"/>
    </row>
    <row r="225" spans="3:75" x14ac:dyDescent="0.25">
      <c r="C225" s="61"/>
      <c r="D225" s="61"/>
      <c r="E225" s="140"/>
      <c r="F225" s="61"/>
      <c r="G225" s="61"/>
      <c r="H225" s="140"/>
      <c r="I225" s="61"/>
      <c r="J225" s="61"/>
      <c r="K225" s="61"/>
      <c r="L225" s="61"/>
      <c r="M225" s="61"/>
      <c r="N225" s="140"/>
      <c r="O225" s="61"/>
      <c r="P225" s="61"/>
      <c r="Q225" s="61"/>
      <c r="R225" s="61"/>
      <c r="S225" s="61"/>
      <c r="T225" s="61"/>
      <c r="U225" s="61"/>
      <c r="V225" s="61"/>
      <c r="W225" s="61"/>
      <c r="X225" s="61"/>
      <c r="Y225" s="61"/>
      <c r="Z225" s="140"/>
      <c r="AA225" s="140"/>
      <c r="AB225" s="140"/>
      <c r="AC225" s="140"/>
      <c r="AD225" s="140"/>
      <c r="AE225" s="61"/>
      <c r="AF225" s="61"/>
      <c r="AG225" s="61"/>
      <c r="AH225" s="140"/>
      <c r="AI225" s="61"/>
      <c r="AJ225" s="61"/>
      <c r="AK225" s="61"/>
      <c r="AL225" s="61"/>
      <c r="AM225" s="61"/>
      <c r="AN225" s="140"/>
      <c r="AO225" s="140"/>
      <c r="AP225" s="140"/>
      <c r="AQ225" s="61"/>
      <c r="AR225" s="61"/>
      <c r="AS225" s="61"/>
      <c r="AT225" s="140"/>
      <c r="AU225" s="61"/>
      <c r="AV225" s="140"/>
      <c r="AW225" s="140"/>
      <c r="AX225" s="61"/>
      <c r="AY225" s="61"/>
      <c r="AZ225" s="61"/>
      <c r="BA225" s="61"/>
      <c r="BB225" s="61"/>
      <c r="BC225" s="140"/>
      <c r="BD225" s="61"/>
      <c r="BE225" s="140"/>
      <c r="BF225" s="140"/>
      <c r="BG225" s="140"/>
      <c r="BH225" s="61"/>
      <c r="BI225" s="140"/>
      <c r="BJ225" s="61"/>
      <c r="BK225" s="140"/>
      <c r="BL225" s="61"/>
      <c r="BM225" s="140"/>
      <c r="BN225" s="140"/>
      <c r="BO225" s="140"/>
      <c r="BP225" s="61"/>
      <c r="BQ225" s="140"/>
      <c r="BR225" s="61"/>
      <c r="BS225" s="140"/>
      <c r="BT225" s="61"/>
      <c r="BU225" s="140"/>
      <c r="BV225" s="140"/>
      <c r="BW225" s="61"/>
    </row>
    <row r="226" spans="3:75" x14ac:dyDescent="0.25">
      <c r="C226" s="61"/>
      <c r="D226" s="61"/>
      <c r="E226" s="140"/>
      <c r="F226" s="61"/>
      <c r="G226" s="61"/>
      <c r="H226" s="140"/>
      <c r="I226" s="61"/>
      <c r="J226" s="61"/>
      <c r="K226" s="61"/>
      <c r="L226" s="61"/>
      <c r="M226" s="61"/>
      <c r="N226" s="140"/>
      <c r="O226" s="61"/>
      <c r="P226" s="61"/>
      <c r="Q226" s="61"/>
      <c r="R226" s="61"/>
      <c r="S226" s="61"/>
      <c r="T226" s="61"/>
      <c r="U226" s="61"/>
      <c r="V226" s="61"/>
      <c r="W226" s="61"/>
      <c r="X226" s="61"/>
      <c r="Y226" s="61"/>
      <c r="Z226" s="140"/>
      <c r="AA226" s="140"/>
      <c r="AB226" s="140"/>
      <c r="AC226" s="140"/>
      <c r="AD226" s="140"/>
      <c r="AE226" s="61"/>
      <c r="AF226" s="61"/>
      <c r="AG226" s="61"/>
      <c r="AH226" s="140"/>
      <c r="AI226" s="61"/>
      <c r="AJ226" s="61"/>
      <c r="AK226" s="61"/>
      <c r="AL226" s="61"/>
      <c r="AM226" s="61"/>
      <c r="AN226" s="140"/>
      <c r="AO226" s="140"/>
      <c r="AP226" s="140"/>
      <c r="AQ226" s="61"/>
      <c r="AR226" s="61"/>
      <c r="AS226" s="61"/>
      <c r="AT226" s="140"/>
      <c r="AU226" s="61"/>
      <c r="AV226" s="140"/>
      <c r="AW226" s="140"/>
      <c r="AX226" s="61"/>
      <c r="AY226" s="61"/>
      <c r="AZ226" s="61"/>
      <c r="BA226" s="61"/>
      <c r="BB226" s="61"/>
      <c r="BC226" s="140"/>
      <c r="BD226" s="61"/>
      <c r="BE226" s="140"/>
      <c r="BF226" s="140"/>
      <c r="BG226" s="140"/>
      <c r="BH226" s="61"/>
      <c r="BI226" s="140"/>
      <c r="BJ226" s="61"/>
      <c r="BK226" s="140"/>
      <c r="BL226" s="61"/>
      <c r="BM226" s="140"/>
      <c r="BN226" s="140"/>
      <c r="BO226" s="140"/>
      <c r="BP226" s="61"/>
      <c r="BQ226" s="140"/>
      <c r="BR226" s="61"/>
      <c r="BS226" s="140"/>
      <c r="BT226" s="61"/>
      <c r="BU226" s="140"/>
      <c r="BV226" s="140"/>
      <c r="BW226" s="61"/>
    </row>
    <row r="227" spans="3:75" x14ac:dyDescent="0.25">
      <c r="C227" s="61"/>
      <c r="D227" s="61"/>
      <c r="E227" s="140"/>
      <c r="F227" s="61"/>
      <c r="G227" s="61"/>
      <c r="H227" s="140"/>
      <c r="I227" s="61"/>
      <c r="J227" s="61"/>
      <c r="K227" s="61"/>
      <c r="L227" s="61"/>
      <c r="M227" s="61"/>
      <c r="N227" s="140"/>
      <c r="O227" s="61"/>
      <c r="P227" s="61"/>
      <c r="Q227" s="61"/>
      <c r="R227" s="61"/>
      <c r="S227" s="61"/>
      <c r="T227" s="61"/>
      <c r="U227" s="61"/>
      <c r="V227" s="61"/>
      <c r="W227" s="61"/>
      <c r="X227" s="61"/>
      <c r="Y227" s="61"/>
      <c r="Z227" s="140"/>
      <c r="AA227" s="140"/>
      <c r="AB227" s="140"/>
      <c r="AC227" s="140"/>
      <c r="AD227" s="140"/>
      <c r="AE227" s="61"/>
      <c r="AF227" s="61"/>
      <c r="AG227" s="61"/>
      <c r="AH227" s="140"/>
      <c r="AI227" s="61"/>
      <c r="AJ227" s="61"/>
      <c r="AK227" s="61"/>
      <c r="AL227" s="61"/>
      <c r="AM227" s="61"/>
      <c r="AN227" s="140"/>
      <c r="AO227" s="140"/>
      <c r="AP227" s="140"/>
      <c r="AQ227" s="61"/>
      <c r="AR227" s="61"/>
      <c r="AS227" s="61"/>
      <c r="AT227" s="140"/>
      <c r="AU227" s="61"/>
      <c r="AV227" s="140"/>
      <c r="AW227" s="140"/>
      <c r="AX227" s="61"/>
      <c r="AY227" s="61"/>
      <c r="AZ227" s="61"/>
      <c r="BA227" s="61"/>
      <c r="BB227" s="61"/>
      <c r="BC227" s="140"/>
      <c r="BD227" s="61"/>
      <c r="BE227" s="140"/>
      <c r="BF227" s="140"/>
      <c r="BG227" s="140"/>
      <c r="BH227" s="61"/>
      <c r="BI227" s="140"/>
      <c r="BJ227" s="61"/>
      <c r="BK227" s="140"/>
      <c r="BL227" s="61"/>
      <c r="BM227" s="140"/>
      <c r="BN227" s="140"/>
      <c r="BO227" s="140"/>
      <c r="BP227" s="61"/>
      <c r="BQ227" s="140"/>
      <c r="BR227" s="61"/>
      <c r="BS227" s="140"/>
      <c r="BT227" s="61"/>
      <c r="BU227" s="140"/>
      <c r="BV227" s="140"/>
      <c r="BW227" s="61"/>
    </row>
    <row r="228" spans="3:75" x14ac:dyDescent="0.25">
      <c r="C228" s="61"/>
      <c r="D228" s="61"/>
      <c r="E228" s="140"/>
      <c r="F228" s="61"/>
      <c r="G228" s="61"/>
      <c r="H228" s="140"/>
      <c r="I228" s="61"/>
      <c r="J228" s="61"/>
      <c r="K228" s="61"/>
      <c r="L228" s="61"/>
      <c r="M228" s="61"/>
      <c r="N228" s="140"/>
      <c r="O228" s="61"/>
      <c r="P228" s="61"/>
      <c r="Q228" s="61"/>
      <c r="R228" s="61"/>
      <c r="S228" s="61"/>
      <c r="T228" s="61"/>
      <c r="U228" s="61"/>
      <c r="V228" s="61"/>
      <c r="W228" s="61"/>
      <c r="X228" s="61"/>
      <c r="Y228" s="61"/>
      <c r="Z228" s="140"/>
      <c r="AA228" s="140"/>
      <c r="AB228" s="140"/>
      <c r="AC228" s="140"/>
      <c r="AD228" s="140"/>
      <c r="AE228" s="61"/>
      <c r="AF228" s="61"/>
      <c r="AG228" s="61"/>
      <c r="AH228" s="140"/>
      <c r="AI228" s="61"/>
      <c r="AJ228" s="61"/>
      <c r="AK228" s="61"/>
      <c r="AL228" s="61"/>
      <c r="AM228" s="61"/>
      <c r="AN228" s="140"/>
      <c r="AO228" s="140"/>
      <c r="AP228" s="140"/>
      <c r="AQ228" s="61"/>
      <c r="AR228" s="61"/>
      <c r="AS228" s="61"/>
      <c r="AT228" s="140"/>
      <c r="AU228" s="61"/>
      <c r="AV228" s="140"/>
      <c r="AW228" s="140"/>
      <c r="AX228" s="61"/>
      <c r="AY228" s="61"/>
      <c r="AZ228" s="61"/>
      <c r="BA228" s="61"/>
      <c r="BB228" s="61"/>
      <c r="BC228" s="140"/>
      <c r="BD228" s="61"/>
      <c r="BE228" s="140"/>
      <c r="BF228" s="140"/>
      <c r="BG228" s="140"/>
      <c r="BH228" s="61"/>
      <c r="BI228" s="140"/>
      <c r="BJ228" s="61"/>
      <c r="BK228" s="140"/>
      <c r="BL228" s="61"/>
      <c r="BM228" s="140"/>
      <c r="BN228" s="140"/>
      <c r="BO228" s="140"/>
      <c r="BP228" s="61"/>
      <c r="BQ228" s="140"/>
      <c r="BR228" s="61"/>
      <c r="BS228" s="140"/>
      <c r="BT228" s="61"/>
      <c r="BU228" s="140"/>
      <c r="BV228" s="140"/>
      <c r="BW228" s="61"/>
    </row>
    <row r="229" spans="3:75" x14ac:dyDescent="0.25">
      <c r="C229" s="61"/>
      <c r="D229" s="61"/>
      <c r="E229" s="140"/>
      <c r="F229" s="61"/>
      <c r="G229" s="61"/>
      <c r="H229" s="140"/>
      <c r="I229" s="61"/>
      <c r="J229" s="61"/>
      <c r="K229" s="61"/>
      <c r="L229" s="61"/>
      <c r="M229" s="61"/>
      <c r="N229" s="140"/>
      <c r="O229" s="61"/>
      <c r="P229" s="61"/>
      <c r="Q229" s="61"/>
      <c r="R229" s="61"/>
      <c r="S229" s="61"/>
      <c r="T229" s="61"/>
      <c r="U229" s="61"/>
      <c r="V229" s="61"/>
      <c r="W229" s="61"/>
      <c r="X229" s="61"/>
      <c r="Y229" s="61"/>
      <c r="Z229" s="140"/>
      <c r="AA229" s="140"/>
      <c r="AB229" s="140"/>
      <c r="AC229" s="140"/>
      <c r="AD229" s="140"/>
      <c r="AE229" s="61"/>
      <c r="AF229" s="61"/>
      <c r="AG229" s="61"/>
      <c r="AH229" s="140"/>
      <c r="AI229" s="61"/>
      <c r="AJ229" s="61"/>
      <c r="AK229" s="61"/>
      <c r="AL229" s="61"/>
      <c r="AM229" s="61"/>
      <c r="AN229" s="140"/>
      <c r="AO229" s="140"/>
      <c r="AP229" s="140"/>
      <c r="AQ229" s="61"/>
      <c r="AR229" s="61"/>
      <c r="AS229" s="61"/>
      <c r="AT229" s="140"/>
      <c r="AU229" s="61"/>
      <c r="AV229" s="140"/>
      <c r="AW229" s="140"/>
      <c r="AX229" s="61"/>
      <c r="AY229" s="61"/>
      <c r="AZ229" s="61"/>
      <c r="BA229" s="61"/>
      <c r="BB229" s="61"/>
      <c r="BC229" s="140"/>
      <c r="BD229" s="61"/>
      <c r="BE229" s="140"/>
      <c r="BF229" s="140"/>
      <c r="BG229" s="140"/>
      <c r="BH229" s="61"/>
      <c r="BI229" s="140"/>
      <c r="BJ229" s="61"/>
      <c r="BK229" s="140"/>
      <c r="BL229" s="61"/>
      <c r="BM229" s="140"/>
      <c r="BN229" s="140"/>
      <c r="BO229" s="140"/>
      <c r="BP229" s="61"/>
      <c r="BQ229" s="140"/>
      <c r="BR229" s="61"/>
      <c r="BS229" s="140"/>
      <c r="BT229" s="61"/>
      <c r="BU229" s="140"/>
      <c r="BV229" s="140"/>
      <c r="BW229" s="61"/>
    </row>
    <row r="230" spans="3:75" x14ac:dyDescent="0.25">
      <c r="C230" s="61"/>
      <c r="D230" s="61"/>
      <c r="E230" s="61"/>
      <c r="F230" s="61"/>
      <c r="G230" s="61"/>
      <c r="H230" s="140"/>
      <c r="I230" s="61"/>
      <c r="J230" s="61"/>
      <c r="K230" s="61"/>
      <c r="L230" s="61"/>
      <c r="M230" s="61"/>
      <c r="N230" s="140"/>
      <c r="O230" s="61"/>
      <c r="P230" s="61"/>
      <c r="Q230" s="61"/>
      <c r="R230" s="61"/>
      <c r="S230" s="61"/>
      <c r="T230" s="61"/>
      <c r="U230" s="61"/>
      <c r="V230" s="61"/>
      <c r="W230" s="61"/>
      <c r="X230" s="61"/>
      <c r="Y230" s="61"/>
      <c r="Z230" s="140"/>
      <c r="AA230" s="140"/>
      <c r="AB230" s="140"/>
      <c r="AC230" s="140"/>
      <c r="AD230" s="140"/>
      <c r="AE230" s="61"/>
      <c r="AF230" s="61"/>
      <c r="AG230" s="61"/>
      <c r="AH230" s="140"/>
      <c r="AI230" s="61"/>
      <c r="AJ230" s="61"/>
      <c r="AK230" s="61"/>
      <c r="AL230" s="61"/>
      <c r="AM230" s="61"/>
      <c r="AN230" s="140"/>
      <c r="AO230" s="140"/>
      <c r="AP230" s="140"/>
      <c r="AQ230" s="61"/>
      <c r="AR230" s="61"/>
      <c r="AS230" s="61"/>
      <c r="AT230" s="140"/>
      <c r="AU230" s="61"/>
      <c r="AV230" s="140"/>
      <c r="AW230" s="140"/>
      <c r="AX230" s="61"/>
      <c r="AY230" s="61"/>
      <c r="AZ230" s="61"/>
      <c r="BA230" s="61"/>
      <c r="BB230" s="61"/>
      <c r="BC230" s="140"/>
      <c r="BD230" s="61"/>
      <c r="BE230" s="140"/>
      <c r="BF230" s="140"/>
      <c r="BG230" s="140"/>
      <c r="BH230" s="61"/>
      <c r="BI230" s="140"/>
      <c r="BJ230" s="61"/>
      <c r="BK230" s="140"/>
      <c r="BL230" s="61"/>
      <c r="BM230" s="140"/>
      <c r="BN230" s="140"/>
      <c r="BO230" s="140"/>
      <c r="BP230" s="61"/>
      <c r="BQ230" s="140"/>
      <c r="BR230" s="61"/>
      <c r="BS230" s="140"/>
      <c r="BT230" s="61"/>
      <c r="BU230" s="140"/>
      <c r="BV230" s="140"/>
      <c r="BW230" s="61"/>
    </row>
    <row r="231" spans="3:75" x14ac:dyDescent="0.25">
      <c r="C231" s="61"/>
      <c r="D231" s="61"/>
      <c r="E231" s="61"/>
      <c r="F231" s="61"/>
      <c r="G231" s="61"/>
      <c r="H231" s="140"/>
      <c r="I231" s="61"/>
      <c r="J231" s="61"/>
      <c r="K231" s="61"/>
      <c r="L231" s="61"/>
      <c r="M231" s="61"/>
      <c r="N231" s="140"/>
      <c r="O231" s="61"/>
      <c r="P231" s="61"/>
      <c r="Q231" s="61"/>
      <c r="R231" s="61"/>
      <c r="S231" s="61"/>
      <c r="T231" s="61"/>
      <c r="U231" s="61"/>
      <c r="V231" s="61"/>
      <c r="W231" s="61"/>
      <c r="X231" s="61"/>
      <c r="Y231" s="61"/>
      <c r="Z231" s="140"/>
      <c r="AA231" s="140"/>
      <c r="AB231" s="140"/>
      <c r="AC231" s="140"/>
      <c r="AD231" s="140"/>
      <c r="AE231" s="61"/>
      <c r="AF231" s="61"/>
      <c r="AG231" s="61"/>
      <c r="AH231" s="140"/>
      <c r="AI231" s="61"/>
      <c r="AJ231" s="61"/>
      <c r="AK231" s="61"/>
      <c r="AL231" s="61"/>
      <c r="AM231" s="61"/>
      <c r="AN231" s="140"/>
      <c r="AO231" s="140"/>
      <c r="AP231" s="140"/>
      <c r="AQ231" s="61"/>
      <c r="AR231" s="61"/>
      <c r="AS231" s="61"/>
      <c r="AT231" s="140"/>
      <c r="AU231" s="61"/>
      <c r="AV231" s="140"/>
      <c r="AW231" s="140"/>
      <c r="AX231" s="61"/>
      <c r="AY231" s="61"/>
      <c r="AZ231" s="61"/>
      <c r="BA231" s="61"/>
      <c r="BB231" s="61"/>
      <c r="BC231" s="140"/>
      <c r="BD231" s="61"/>
      <c r="BE231" s="140"/>
      <c r="BF231" s="140"/>
      <c r="BG231" s="140"/>
      <c r="BH231" s="61"/>
      <c r="BI231" s="140"/>
      <c r="BJ231" s="61"/>
      <c r="BK231" s="140"/>
      <c r="BL231" s="61"/>
      <c r="BM231" s="140"/>
      <c r="BN231" s="140"/>
      <c r="BO231" s="140"/>
      <c r="BP231" s="61"/>
      <c r="BQ231" s="140"/>
      <c r="BR231" s="61"/>
      <c r="BS231" s="140"/>
      <c r="BT231" s="61"/>
      <c r="BU231" s="140"/>
      <c r="BV231" s="140"/>
      <c r="BW231" s="61"/>
    </row>
    <row r="232" spans="3:75" x14ac:dyDescent="0.25">
      <c r="C232" s="143"/>
      <c r="D232" s="143"/>
      <c r="E232" s="61"/>
      <c r="F232" s="61"/>
      <c r="G232" s="143"/>
      <c r="H232" s="61"/>
      <c r="I232" s="61"/>
      <c r="J232" s="61"/>
      <c r="K232" s="61"/>
      <c r="L232" s="61"/>
      <c r="M232" s="61"/>
      <c r="N232" s="140"/>
      <c r="O232" s="61"/>
      <c r="P232" s="61"/>
      <c r="Q232" s="61"/>
      <c r="R232" s="61"/>
      <c r="S232" s="61"/>
      <c r="T232" s="61"/>
      <c r="U232" s="61"/>
      <c r="V232" s="61"/>
      <c r="W232" s="61"/>
      <c r="X232" s="61"/>
      <c r="Y232" s="61"/>
      <c r="Z232" s="140"/>
      <c r="AA232" s="140"/>
      <c r="AB232" s="140"/>
      <c r="AC232" s="140"/>
      <c r="AD232" s="61"/>
      <c r="AE232" s="61"/>
      <c r="AF232" s="61"/>
      <c r="AG232" s="61"/>
      <c r="AH232" s="140"/>
      <c r="AI232" s="61"/>
      <c r="AJ232" s="61"/>
      <c r="AK232" s="61"/>
      <c r="AL232" s="61"/>
      <c r="AM232" s="61"/>
      <c r="AN232" s="140"/>
      <c r="AO232" s="140"/>
      <c r="AP232" s="61"/>
      <c r="AQ232" s="61"/>
      <c r="AR232" s="61"/>
      <c r="AS232" s="61"/>
      <c r="AT232" s="140"/>
      <c r="AU232" s="61"/>
      <c r="AV232" s="140"/>
      <c r="AW232" s="140"/>
      <c r="AX232" s="61"/>
      <c r="AY232" s="61"/>
      <c r="AZ232" s="61"/>
      <c r="BA232" s="61"/>
      <c r="BB232" s="61"/>
      <c r="BC232" s="140"/>
      <c r="BD232" s="61"/>
      <c r="BE232" s="140"/>
      <c r="BF232" s="140"/>
      <c r="BG232" s="61"/>
      <c r="BH232" s="61"/>
      <c r="BI232" s="140"/>
      <c r="BJ232" s="61"/>
      <c r="BK232" s="140"/>
      <c r="BL232" s="61"/>
      <c r="BM232" s="140"/>
      <c r="BN232" s="140"/>
      <c r="BO232" s="61"/>
      <c r="BP232" s="61"/>
      <c r="BQ232" s="140"/>
      <c r="BR232" s="61"/>
      <c r="BS232" s="140"/>
      <c r="BT232" s="61"/>
      <c r="BU232" s="140"/>
      <c r="BV232" s="140"/>
      <c r="BW232" s="61"/>
    </row>
    <row r="233" spans="3:75" x14ac:dyDescent="0.25">
      <c r="C233" s="143"/>
      <c r="D233" s="143"/>
      <c r="E233" s="61"/>
      <c r="F233" s="61"/>
      <c r="G233" s="143"/>
      <c r="H233" s="61"/>
      <c r="I233" s="61"/>
      <c r="J233" s="61"/>
      <c r="K233" s="61"/>
      <c r="L233" s="61"/>
      <c r="M233" s="61"/>
      <c r="N233" s="140"/>
      <c r="O233" s="61"/>
      <c r="P233" s="61"/>
      <c r="Q233" s="61"/>
      <c r="R233" s="61"/>
      <c r="S233" s="61"/>
      <c r="T233" s="61"/>
      <c r="U233" s="61"/>
      <c r="V233" s="61"/>
      <c r="W233" s="61"/>
      <c r="X233" s="61"/>
      <c r="Y233" s="61"/>
      <c r="Z233" s="140"/>
      <c r="AA233" s="140"/>
      <c r="AB233" s="140"/>
      <c r="AC233" s="140"/>
      <c r="AD233" s="61"/>
      <c r="AE233" s="61"/>
      <c r="AF233" s="61"/>
      <c r="AG233" s="61"/>
      <c r="AH233" s="140"/>
      <c r="AI233" s="61"/>
      <c r="AJ233" s="61"/>
      <c r="AK233" s="61"/>
      <c r="AL233" s="61"/>
      <c r="AM233" s="61"/>
      <c r="AN233" s="140"/>
      <c r="AO233" s="140"/>
      <c r="AP233" s="61"/>
      <c r="AQ233" s="61"/>
      <c r="AR233" s="61"/>
      <c r="AS233" s="61"/>
      <c r="AT233" s="140"/>
      <c r="AU233" s="61"/>
      <c r="AV233" s="140"/>
      <c r="AW233" s="140"/>
      <c r="AX233" s="61"/>
      <c r="AY233" s="61"/>
      <c r="AZ233" s="61"/>
      <c r="BA233" s="61"/>
      <c r="BB233" s="61"/>
      <c r="BC233" s="140"/>
      <c r="BD233" s="61"/>
      <c r="BE233" s="140"/>
      <c r="BF233" s="140"/>
      <c r="BG233" s="61"/>
      <c r="BH233" s="61"/>
      <c r="BI233" s="140"/>
      <c r="BJ233" s="61"/>
      <c r="BK233" s="140"/>
      <c r="BL233" s="61"/>
      <c r="BM233" s="140"/>
      <c r="BN233" s="140"/>
      <c r="BO233" s="61"/>
      <c r="BP233" s="61"/>
      <c r="BQ233" s="140"/>
      <c r="BR233" s="61"/>
      <c r="BS233" s="140"/>
      <c r="BT233" s="61"/>
      <c r="BU233" s="140"/>
      <c r="BV233" s="140"/>
      <c r="BW233" s="61"/>
    </row>
    <row r="234" spans="3:75" x14ac:dyDescent="0.25">
      <c r="C234" s="143"/>
      <c r="D234" s="143"/>
      <c r="E234" s="139"/>
      <c r="F234" s="61"/>
      <c r="G234" s="143"/>
      <c r="H234" s="61"/>
      <c r="I234" s="61"/>
      <c r="J234" s="143"/>
      <c r="K234" s="61"/>
      <c r="L234" s="61"/>
      <c r="M234" s="61"/>
      <c r="N234" s="140"/>
      <c r="O234" s="61"/>
      <c r="P234" s="61"/>
      <c r="Q234" s="61"/>
      <c r="R234" s="61"/>
      <c r="S234" s="61"/>
      <c r="T234" s="61"/>
      <c r="U234" s="61"/>
      <c r="V234" s="61"/>
      <c r="W234" s="61"/>
      <c r="X234" s="61"/>
      <c r="Y234" s="61"/>
      <c r="Z234" s="140"/>
      <c r="AA234" s="140"/>
      <c r="AB234" s="140"/>
      <c r="AC234" s="140"/>
      <c r="AD234" s="61"/>
      <c r="AE234" s="61"/>
      <c r="AF234" s="61"/>
      <c r="AG234" s="61"/>
      <c r="AH234" s="140"/>
      <c r="AI234" s="61"/>
      <c r="AJ234" s="61"/>
      <c r="AK234" s="61"/>
      <c r="AL234" s="61"/>
      <c r="AM234" s="61"/>
      <c r="AN234" s="140"/>
      <c r="AO234" s="140"/>
      <c r="AP234" s="61"/>
      <c r="AQ234" s="61"/>
      <c r="AR234" s="61"/>
      <c r="AS234" s="61"/>
      <c r="AT234" s="140"/>
      <c r="AU234" s="61"/>
      <c r="AV234" s="140"/>
      <c r="AW234" s="140"/>
      <c r="AX234" s="61"/>
      <c r="AY234" s="61"/>
      <c r="AZ234" s="61"/>
      <c r="BA234" s="61"/>
      <c r="BB234" s="61"/>
      <c r="BC234" s="140"/>
      <c r="BD234" s="61"/>
      <c r="BE234" s="140"/>
      <c r="BF234" s="140"/>
      <c r="BG234" s="61"/>
      <c r="BH234" s="61"/>
      <c r="BI234" s="140"/>
      <c r="BJ234" s="61"/>
      <c r="BK234" s="140"/>
      <c r="BL234" s="61"/>
      <c r="BM234" s="140"/>
      <c r="BN234" s="140"/>
      <c r="BO234" s="61"/>
      <c r="BP234" s="61"/>
      <c r="BQ234" s="140"/>
      <c r="BR234" s="61"/>
      <c r="BS234" s="140"/>
      <c r="BT234" s="61"/>
      <c r="BU234" s="140"/>
      <c r="BV234" s="140"/>
      <c r="BW234" s="61"/>
    </row>
    <row r="235" spans="3:75" x14ac:dyDescent="0.25">
      <c r="C235" s="61"/>
      <c r="D235" s="61"/>
      <c r="E235" s="140"/>
      <c r="F235" s="61"/>
      <c r="G235" s="61"/>
      <c r="H235" s="61"/>
      <c r="I235" s="61"/>
      <c r="J235" s="143"/>
      <c r="K235" s="61"/>
      <c r="L235" s="61"/>
      <c r="M235" s="61"/>
      <c r="N235" s="140"/>
      <c r="O235" s="61"/>
      <c r="P235" s="61"/>
      <c r="Q235" s="61"/>
      <c r="R235" s="61"/>
      <c r="S235" s="61"/>
      <c r="T235" s="61"/>
      <c r="U235" s="61"/>
      <c r="V235" s="61"/>
      <c r="W235" s="61"/>
      <c r="X235" s="61"/>
      <c r="Y235" s="61"/>
      <c r="Z235" s="140"/>
      <c r="AA235" s="140"/>
      <c r="AB235" s="140"/>
      <c r="AC235" s="140"/>
      <c r="AD235" s="61"/>
      <c r="AE235" s="61"/>
      <c r="AF235" s="61"/>
      <c r="AG235" s="61"/>
      <c r="AH235" s="140"/>
      <c r="AI235" s="61"/>
      <c r="AJ235" s="61"/>
      <c r="AK235" s="61"/>
      <c r="AL235" s="61"/>
      <c r="AM235" s="61"/>
      <c r="AN235" s="140"/>
      <c r="AO235" s="140"/>
      <c r="AP235" s="61"/>
      <c r="AQ235" s="61"/>
      <c r="AR235" s="61"/>
      <c r="AS235" s="61"/>
      <c r="AT235" s="140"/>
      <c r="AU235" s="61"/>
      <c r="AV235" s="140"/>
      <c r="AW235" s="140"/>
      <c r="AX235" s="61"/>
      <c r="AY235" s="61"/>
      <c r="AZ235" s="61"/>
      <c r="BA235" s="61"/>
      <c r="BB235" s="61"/>
      <c r="BC235" s="140"/>
      <c r="BD235" s="61"/>
      <c r="BE235" s="140"/>
      <c r="BF235" s="140"/>
      <c r="BG235" s="61"/>
      <c r="BH235" s="61"/>
      <c r="BI235" s="140"/>
      <c r="BJ235" s="61"/>
      <c r="BK235" s="140"/>
      <c r="BL235" s="61"/>
      <c r="BM235" s="140"/>
      <c r="BN235" s="140"/>
      <c r="BO235" s="61"/>
      <c r="BP235" s="61"/>
      <c r="BQ235" s="140"/>
      <c r="BR235" s="61"/>
      <c r="BS235" s="140"/>
      <c r="BT235" s="61"/>
      <c r="BU235" s="140"/>
      <c r="BV235" s="140"/>
      <c r="BW235" s="61"/>
    </row>
    <row r="236" spans="3:75" x14ac:dyDescent="0.25">
      <c r="C236" s="61"/>
      <c r="D236" s="61"/>
      <c r="E236" s="140"/>
      <c r="F236" s="61"/>
      <c r="G236" s="61"/>
      <c r="H236" s="139"/>
      <c r="I236" s="61"/>
      <c r="J236" s="143"/>
      <c r="K236" s="61"/>
      <c r="L236" s="61"/>
      <c r="M236" s="61"/>
      <c r="N236" s="140"/>
      <c r="O236" s="61"/>
      <c r="P236" s="61"/>
      <c r="Q236" s="61"/>
      <c r="R236" s="61"/>
      <c r="S236" s="61"/>
      <c r="T236" s="61"/>
      <c r="U236" s="61"/>
      <c r="V236" s="61"/>
      <c r="W236" s="61"/>
      <c r="X236" s="61"/>
      <c r="Y236" s="61"/>
      <c r="Z236" s="140"/>
      <c r="AA236" s="140"/>
      <c r="AB236" s="140"/>
      <c r="AC236" s="140"/>
      <c r="AD236" s="139"/>
      <c r="AE236" s="61"/>
      <c r="AF236" s="61"/>
      <c r="AG236" s="61"/>
      <c r="AH236" s="140"/>
      <c r="AI236" s="61"/>
      <c r="AJ236" s="61"/>
      <c r="AK236" s="61"/>
      <c r="AL236" s="61"/>
      <c r="AM236" s="61"/>
      <c r="AN236" s="140"/>
      <c r="AO236" s="140"/>
      <c r="AP236" s="139"/>
      <c r="AQ236" s="61"/>
      <c r="AR236" s="61"/>
      <c r="AS236" s="61"/>
      <c r="AT236" s="140"/>
      <c r="AU236" s="61"/>
      <c r="AV236" s="140"/>
      <c r="AW236" s="140"/>
      <c r="AX236" s="61"/>
      <c r="AY236" s="61"/>
      <c r="AZ236" s="61"/>
      <c r="BA236" s="61"/>
      <c r="BB236" s="61"/>
      <c r="BC236" s="140"/>
      <c r="BD236" s="61"/>
      <c r="BE236" s="140"/>
      <c r="BF236" s="140"/>
      <c r="BG236" s="139"/>
      <c r="BH236" s="61"/>
      <c r="BI236" s="140"/>
      <c r="BJ236" s="61"/>
      <c r="BK236" s="140"/>
      <c r="BL236" s="61"/>
      <c r="BM236" s="140"/>
      <c r="BN236" s="140"/>
      <c r="BO236" s="139"/>
      <c r="BP236" s="61"/>
      <c r="BQ236" s="140"/>
      <c r="BR236" s="61"/>
      <c r="BS236" s="140"/>
      <c r="BT236" s="61"/>
      <c r="BU236" s="140"/>
      <c r="BV236" s="140"/>
      <c r="BW236" s="61"/>
    </row>
    <row r="237" spans="3:75" x14ac:dyDescent="0.25">
      <c r="C237" s="61"/>
      <c r="D237" s="61"/>
      <c r="E237" s="140"/>
      <c r="F237" s="61"/>
      <c r="G237" s="61"/>
      <c r="H237" s="140"/>
      <c r="I237" s="61"/>
      <c r="J237" s="61"/>
      <c r="K237" s="61"/>
      <c r="L237" s="61"/>
      <c r="M237" s="61"/>
      <c r="N237" s="140"/>
      <c r="O237" s="61"/>
      <c r="P237" s="61"/>
      <c r="Q237" s="61"/>
      <c r="R237" s="61"/>
      <c r="S237" s="61"/>
      <c r="T237" s="61"/>
      <c r="U237" s="61"/>
      <c r="V237" s="61"/>
      <c r="W237" s="61"/>
      <c r="X237" s="61"/>
      <c r="Y237" s="61"/>
      <c r="Z237" s="140"/>
      <c r="AA237" s="140"/>
      <c r="AB237" s="140"/>
      <c r="AC237" s="140"/>
      <c r="AD237" s="140"/>
      <c r="AE237" s="61"/>
      <c r="AF237" s="61"/>
      <c r="AG237" s="61"/>
      <c r="AH237" s="140"/>
      <c r="AI237" s="61"/>
      <c r="AJ237" s="61"/>
      <c r="AK237" s="61"/>
      <c r="AL237" s="61"/>
      <c r="AM237" s="61"/>
      <c r="AN237" s="140"/>
      <c r="AO237" s="140"/>
      <c r="AP237" s="140"/>
      <c r="AQ237" s="61"/>
      <c r="AR237" s="61"/>
      <c r="AS237" s="61"/>
      <c r="AT237" s="140"/>
      <c r="AU237" s="61"/>
      <c r="AV237" s="140"/>
      <c r="AW237" s="140"/>
      <c r="AX237" s="61"/>
      <c r="AY237" s="61"/>
      <c r="AZ237" s="61"/>
      <c r="BA237" s="61"/>
      <c r="BB237" s="61"/>
      <c r="BC237" s="140"/>
      <c r="BD237" s="61"/>
      <c r="BE237" s="140"/>
      <c r="BF237" s="140"/>
      <c r="BG237" s="140"/>
      <c r="BH237" s="61"/>
      <c r="BI237" s="140"/>
      <c r="BJ237" s="61"/>
      <c r="BK237" s="140"/>
      <c r="BL237" s="61"/>
      <c r="BM237" s="140"/>
      <c r="BN237" s="140"/>
      <c r="BO237" s="140"/>
      <c r="BP237" s="61"/>
      <c r="BQ237" s="140"/>
      <c r="BR237" s="61"/>
      <c r="BS237" s="140"/>
      <c r="BT237" s="61"/>
      <c r="BU237" s="140"/>
      <c r="BV237" s="140"/>
      <c r="BW237" s="61"/>
    </row>
    <row r="238" spans="3:75" x14ac:dyDescent="0.25">
      <c r="C238" s="61"/>
      <c r="D238" s="61"/>
      <c r="E238" s="140"/>
      <c r="F238" s="61"/>
      <c r="G238" s="61"/>
      <c r="H238" s="140"/>
      <c r="I238" s="61"/>
      <c r="J238" s="61"/>
      <c r="K238" s="61"/>
      <c r="L238" s="61"/>
      <c r="M238" s="61"/>
      <c r="N238" s="140"/>
      <c r="O238" s="61"/>
      <c r="P238" s="61"/>
      <c r="Q238" s="61"/>
      <c r="R238" s="61"/>
      <c r="S238" s="61"/>
      <c r="T238" s="61"/>
      <c r="U238" s="61"/>
      <c r="V238" s="61"/>
      <c r="W238" s="61"/>
      <c r="X238" s="61"/>
      <c r="Y238" s="61"/>
      <c r="Z238" s="140"/>
      <c r="AA238" s="140"/>
      <c r="AB238" s="140"/>
      <c r="AC238" s="140"/>
      <c r="AD238" s="140"/>
      <c r="AE238" s="61"/>
      <c r="AF238" s="61"/>
      <c r="AG238" s="61"/>
      <c r="AH238" s="140"/>
      <c r="AI238" s="61"/>
      <c r="AJ238" s="61"/>
      <c r="AK238" s="61"/>
      <c r="AL238" s="61"/>
      <c r="AM238" s="61"/>
      <c r="AN238" s="140"/>
      <c r="AO238" s="140"/>
      <c r="AP238" s="140"/>
      <c r="AQ238" s="61"/>
      <c r="AR238" s="61"/>
      <c r="AS238" s="61"/>
      <c r="AT238" s="140"/>
      <c r="AU238" s="61"/>
      <c r="AV238" s="140"/>
      <c r="AW238" s="140"/>
      <c r="AX238" s="61"/>
      <c r="AY238" s="61"/>
      <c r="AZ238" s="61"/>
      <c r="BA238" s="61"/>
      <c r="BB238" s="61"/>
      <c r="BC238" s="140"/>
      <c r="BD238" s="61"/>
      <c r="BE238" s="140"/>
      <c r="BF238" s="140"/>
      <c r="BG238" s="140"/>
      <c r="BH238" s="61"/>
      <c r="BI238" s="140"/>
      <c r="BJ238" s="61"/>
      <c r="BK238" s="140"/>
      <c r="BL238" s="61"/>
      <c r="BM238" s="140"/>
      <c r="BN238" s="140"/>
      <c r="BO238" s="140"/>
      <c r="BP238" s="61"/>
      <c r="BQ238" s="140"/>
      <c r="BR238" s="61"/>
      <c r="BS238" s="140"/>
      <c r="BT238" s="61"/>
      <c r="BU238" s="140"/>
      <c r="BV238" s="140"/>
      <c r="BW238" s="61"/>
    </row>
    <row r="239" spans="3:75" x14ac:dyDescent="0.25">
      <c r="C239" s="61"/>
      <c r="D239" s="61"/>
      <c r="E239" s="140"/>
      <c r="F239" s="61"/>
      <c r="G239" s="61"/>
      <c r="H239" s="140"/>
      <c r="I239" s="61"/>
      <c r="J239" s="61"/>
      <c r="K239" s="61"/>
      <c r="L239" s="61"/>
      <c r="M239" s="61"/>
      <c r="N239" s="140"/>
      <c r="O239" s="61"/>
      <c r="P239" s="61"/>
      <c r="Q239" s="61"/>
      <c r="R239" s="61"/>
      <c r="S239" s="61"/>
      <c r="T239" s="61"/>
      <c r="U239" s="61"/>
      <c r="V239" s="61"/>
      <c r="W239" s="61"/>
      <c r="X239" s="61"/>
      <c r="Y239" s="61"/>
      <c r="Z239" s="140"/>
      <c r="AA239" s="140"/>
      <c r="AB239" s="140"/>
      <c r="AC239" s="140"/>
      <c r="AD239" s="140"/>
      <c r="AE239" s="61"/>
      <c r="AF239" s="61"/>
      <c r="AG239" s="61"/>
      <c r="AH239" s="140"/>
      <c r="AI239" s="61"/>
      <c r="AJ239" s="61"/>
      <c r="AK239" s="61"/>
      <c r="AL239" s="61"/>
      <c r="AM239" s="61"/>
      <c r="AN239" s="140"/>
      <c r="AO239" s="140"/>
      <c r="AP239" s="140"/>
      <c r="AQ239" s="61"/>
      <c r="AR239" s="61"/>
      <c r="AS239" s="61"/>
      <c r="AT239" s="140"/>
      <c r="AU239" s="61"/>
      <c r="AV239" s="140"/>
      <c r="AW239" s="140"/>
      <c r="AX239" s="61"/>
      <c r="AY239" s="61"/>
      <c r="AZ239" s="61"/>
      <c r="BA239" s="61"/>
      <c r="BB239" s="61"/>
      <c r="BC239" s="140"/>
      <c r="BD239" s="61"/>
      <c r="BE239" s="140"/>
      <c r="BF239" s="140"/>
      <c r="BG239" s="140"/>
      <c r="BH239" s="61"/>
      <c r="BI239" s="140"/>
      <c r="BJ239" s="61"/>
      <c r="BK239" s="140"/>
      <c r="BL239" s="61"/>
      <c r="BM239" s="140"/>
      <c r="BN239" s="140"/>
      <c r="BO239" s="140"/>
      <c r="BP239" s="61"/>
      <c r="BQ239" s="140"/>
      <c r="BR239" s="61"/>
      <c r="BS239" s="140"/>
      <c r="BT239" s="61"/>
      <c r="BU239" s="140"/>
      <c r="BV239" s="140"/>
      <c r="BW239" s="61"/>
    </row>
    <row r="240" spans="3:75" x14ac:dyDescent="0.25">
      <c r="C240" s="61"/>
      <c r="D240" s="61"/>
      <c r="E240" s="140"/>
      <c r="F240" s="61"/>
      <c r="G240" s="61"/>
      <c r="H240" s="140"/>
      <c r="I240" s="61"/>
      <c r="J240" s="61"/>
      <c r="K240" s="61"/>
      <c r="L240" s="61"/>
      <c r="M240" s="178"/>
      <c r="N240" s="61"/>
      <c r="O240" s="140"/>
      <c r="P240" s="140"/>
      <c r="Q240" s="140"/>
      <c r="R240" s="140"/>
      <c r="S240" s="140"/>
      <c r="T240" s="140"/>
      <c r="U240" s="140"/>
      <c r="V240" s="140"/>
      <c r="W240" s="140"/>
      <c r="X240" s="140"/>
      <c r="Y240" s="140"/>
      <c r="Z240" s="61"/>
      <c r="AA240" s="61"/>
      <c r="AB240" s="61"/>
      <c r="AC240" s="61"/>
      <c r="AD240" s="140"/>
      <c r="AE240" s="61"/>
      <c r="AF240" s="61"/>
      <c r="AG240" s="140"/>
      <c r="AH240" s="61"/>
      <c r="AI240" s="61"/>
      <c r="AJ240" s="61"/>
      <c r="AK240" s="61"/>
      <c r="AL240" s="61"/>
      <c r="AM240" s="61"/>
      <c r="AN240" s="61"/>
      <c r="AO240" s="140"/>
      <c r="AP240" s="140"/>
      <c r="AQ240" s="61"/>
      <c r="AR240" s="61"/>
      <c r="AS240" s="61"/>
      <c r="AT240" s="61"/>
      <c r="AU240" s="61"/>
      <c r="AV240" s="61"/>
      <c r="AW240" s="61"/>
      <c r="AX240" s="61"/>
      <c r="AY240" s="61"/>
      <c r="AZ240" s="61"/>
      <c r="BA240" s="140"/>
      <c r="BB240" s="61"/>
      <c r="BC240" s="61"/>
      <c r="BD240" s="140"/>
      <c r="BE240" s="61"/>
      <c r="BF240" s="61"/>
      <c r="BG240" s="140"/>
      <c r="BH240" s="61"/>
      <c r="BI240" s="61"/>
      <c r="BJ240" s="140"/>
      <c r="BK240" s="61"/>
      <c r="BL240" s="61"/>
      <c r="BM240" s="61"/>
      <c r="BN240" s="140"/>
      <c r="BO240" s="140"/>
      <c r="BP240" s="61"/>
      <c r="BQ240" s="61"/>
      <c r="BR240" s="61"/>
      <c r="BS240" s="61"/>
      <c r="BT240" s="61"/>
      <c r="BU240" s="61"/>
      <c r="BV240" s="61"/>
      <c r="BW240" s="61"/>
    </row>
    <row r="241" spans="3:75" x14ac:dyDescent="0.25">
      <c r="C241" s="61"/>
      <c r="D241" s="61"/>
      <c r="E241" s="140"/>
      <c r="F241" s="61"/>
      <c r="G241" s="61"/>
      <c r="H241" s="140"/>
      <c r="I241" s="61"/>
      <c r="J241" s="61"/>
      <c r="K241" s="61"/>
      <c r="L241" s="61"/>
      <c r="M241" s="143"/>
      <c r="N241" s="61"/>
      <c r="O241" s="140"/>
      <c r="P241" s="140"/>
      <c r="Q241" s="140"/>
      <c r="R241" s="140"/>
      <c r="S241" s="140"/>
      <c r="T241" s="140"/>
      <c r="U241" s="140"/>
      <c r="V241" s="140"/>
      <c r="W241" s="140"/>
      <c r="X241" s="140"/>
      <c r="Y241" s="140"/>
      <c r="Z241" s="61"/>
      <c r="AA241" s="61"/>
      <c r="AB241" s="61"/>
      <c r="AC241" s="61"/>
      <c r="AD241" s="140"/>
      <c r="AE241" s="61"/>
      <c r="AF241" s="61"/>
      <c r="AG241" s="140"/>
      <c r="AH241" s="61"/>
      <c r="AI241" s="61"/>
      <c r="AJ241" s="61"/>
      <c r="AK241" s="61"/>
      <c r="AL241" s="61"/>
      <c r="AM241" s="61"/>
      <c r="AN241" s="61"/>
      <c r="AO241" s="140"/>
      <c r="AP241" s="140"/>
      <c r="AQ241" s="61"/>
      <c r="AR241" s="61"/>
      <c r="AS241" s="61"/>
      <c r="AT241" s="61"/>
      <c r="AU241" s="61"/>
      <c r="AV241" s="61"/>
      <c r="AW241" s="61"/>
      <c r="AX241" s="61"/>
      <c r="AY241" s="61"/>
      <c r="AZ241" s="61"/>
      <c r="BA241" s="140"/>
      <c r="BB241" s="61"/>
      <c r="BC241" s="61"/>
      <c r="BD241" s="140"/>
      <c r="BE241" s="61"/>
      <c r="BF241" s="61"/>
      <c r="BG241" s="140"/>
      <c r="BH241" s="61"/>
      <c r="BI241" s="61"/>
      <c r="BJ241" s="140"/>
      <c r="BK241" s="61"/>
      <c r="BL241" s="61"/>
      <c r="BM241" s="61"/>
      <c r="BN241" s="140"/>
      <c r="BO241" s="140"/>
      <c r="BP241" s="61"/>
      <c r="BQ241" s="61"/>
      <c r="BR241" s="61"/>
      <c r="BS241" s="61"/>
      <c r="BT241" s="61"/>
      <c r="BU241" s="61"/>
      <c r="BV241" s="61"/>
      <c r="BW241" s="61"/>
    </row>
    <row r="242" spans="3:75" x14ac:dyDescent="0.25">
      <c r="C242" s="61"/>
      <c r="D242" s="61"/>
      <c r="E242" s="140"/>
      <c r="F242" s="61"/>
      <c r="G242" s="61"/>
      <c r="H242" s="140"/>
      <c r="I242" s="61"/>
      <c r="J242" s="61"/>
      <c r="K242" s="61"/>
      <c r="L242" s="61"/>
      <c r="M242" s="61"/>
      <c r="N242" s="179"/>
      <c r="O242" s="61"/>
      <c r="P242" s="61"/>
      <c r="Q242" s="61"/>
      <c r="R242" s="61"/>
      <c r="S242" s="61"/>
      <c r="T242" s="61"/>
      <c r="U242" s="61"/>
      <c r="V242" s="61"/>
      <c r="W242" s="61"/>
      <c r="X242" s="61"/>
      <c r="Y242" s="61"/>
      <c r="Z242" s="61"/>
      <c r="AA242" s="61"/>
      <c r="AB242" s="61"/>
      <c r="AC242" s="61"/>
      <c r="AD242" s="140"/>
      <c r="AE242" s="178"/>
      <c r="AF242" s="179"/>
      <c r="AG242" s="179"/>
      <c r="AH242" s="179"/>
      <c r="AI242" s="61"/>
      <c r="AJ242" s="61"/>
      <c r="AK242" s="61"/>
      <c r="AL242" s="61"/>
      <c r="AM242" s="61"/>
      <c r="AN242" s="61"/>
      <c r="AO242" s="61"/>
      <c r="AP242" s="140"/>
      <c r="AQ242" s="178"/>
      <c r="AR242" s="179"/>
      <c r="AS242" s="179"/>
      <c r="AT242" s="179"/>
      <c r="AU242" s="61"/>
      <c r="AV242" s="61"/>
      <c r="AW242" s="61"/>
      <c r="AX242" s="61"/>
      <c r="AY242" s="61"/>
      <c r="AZ242" s="178"/>
      <c r="BA242" s="179"/>
      <c r="BB242" s="179"/>
      <c r="BC242" s="179"/>
      <c r="BD242" s="61"/>
      <c r="BE242" s="61"/>
      <c r="BF242" s="61"/>
      <c r="BG242" s="140"/>
      <c r="BH242" s="178"/>
      <c r="BI242" s="179"/>
      <c r="BJ242" s="179"/>
      <c r="BK242" s="179"/>
      <c r="BL242" s="61"/>
      <c r="BM242" s="61"/>
      <c r="BN242" s="61"/>
      <c r="BO242" s="140"/>
      <c r="BP242" s="178"/>
      <c r="BQ242" s="179"/>
      <c r="BR242" s="179"/>
      <c r="BS242" s="179"/>
      <c r="BT242" s="61"/>
      <c r="BU242" s="61"/>
      <c r="BV242" s="61"/>
      <c r="BW242" s="61"/>
    </row>
    <row r="243" spans="3:75" x14ac:dyDescent="0.25">
      <c r="C243" s="61"/>
      <c r="D243" s="61"/>
      <c r="E243" s="140"/>
      <c r="F243" s="61"/>
      <c r="G243" s="61"/>
      <c r="H243" s="140"/>
      <c r="I243" s="61"/>
      <c r="J243" s="61"/>
      <c r="K243" s="61"/>
      <c r="L243" s="61"/>
      <c r="M243" s="179"/>
      <c r="N243" s="179"/>
      <c r="O243" s="61"/>
      <c r="P243" s="61"/>
      <c r="Q243" s="61"/>
      <c r="R243" s="61"/>
      <c r="S243" s="61"/>
      <c r="T243" s="61"/>
      <c r="U243" s="61"/>
      <c r="V243" s="61"/>
      <c r="W243" s="61"/>
      <c r="X243" s="61"/>
      <c r="Y243" s="61"/>
      <c r="Z243" s="61"/>
      <c r="AA243" s="61"/>
      <c r="AB243" s="61"/>
      <c r="AC243" s="61"/>
      <c r="AD243" s="140"/>
      <c r="AE243" s="143"/>
      <c r="AF243" s="179"/>
      <c r="AG243" s="179"/>
      <c r="AH243" s="179"/>
      <c r="AI243" s="61"/>
      <c r="AJ243" s="61"/>
      <c r="AK243" s="61"/>
      <c r="AL243" s="61"/>
      <c r="AM243" s="61"/>
      <c r="AN243" s="61"/>
      <c r="AO243" s="61"/>
      <c r="AP243" s="140"/>
      <c r="AQ243" s="143"/>
      <c r="AR243" s="179"/>
      <c r="AS243" s="179"/>
      <c r="AT243" s="179"/>
      <c r="AU243" s="61"/>
      <c r="AV243" s="61"/>
      <c r="AW243" s="61"/>
      <c r="AX243" s="61"/>
      <c r="AY243" s="61"/>
      <c r="AZ243" s="143"/>
      <c r="BA243" s="179"/>
      <c r="BB243" s="179"/>
      <c r="BC243" s="179"/>
      <c r="BD243" s="61"/>
      <c r="BE243" s="61"/>
      <c r="BF243" s="61"/>
      <c r="BG243" s="140"/>
      <c r="BH243" s="143"/>
      <c r="BI243" s="179"/>
      <c r="BJ243" s="179"/>
      <c r="BK243" s="179"/>
      <c r="BL243" s="61"/>
      <c r="BM243" s="61"/>
      <c r="BN243" s="61"/>
      <c r="BO243" s="140"/>
      <c r="BP243" s="143"/>
      <c r="BQ243" s="179"/>
      <c r="BR243" s="179"/>
      <c r="BS243" s="179"/>
      <c r="BT243" s="61"/>
      <c r="BU243" s="61"/>
      <c r="BV243" s="61"/>
      <c r="BW243" s="61"/>
    </row>
    <row r="244" spans="3:75" x14ac:dyDescent="0.25">
      <c r="C244" s="61"/>
      <c r="D244" s="61"/>
      <c r="E244" s="140"/>
      <c r="F244" s="61"/>
      <c r="G244" s="61"/>
      <c r="H244" s="140"/>
      <c r="I244" s="61"/>
      <c r="J244" s="61"/>
      <c r="K244" s="61"/>
      <c r="L244" s="61"/>
      <c r="M244" s="61"/>
      <c r="N244" s="181"/>
      <c r="O244" s="142"/>
      <c r="P244" s="142"/>
      <c r="Q244" s="142"/>
      <c r="R244" s="142"/>
      <c r="S244" s="142"/>
      <c r="T244" s="142"/>
      <c r="U244" s="142"/>
      <c r="V244" s="142"/>
      <c r="W244" s="142"/>
      <c r="X244" s="142"/>
      <c r="Y244" s="142"/>
      <c r="Z244" s="181"/>
      <c r="AA244" s="181"/>
      <c r="AB244" s="181"/>
      <c r="AC244" s="182"/>
      <c r="AD244" s="140"/>
      <c r="AE244" s="61"/>
      <c r="AF244" s="61"/>
      <c r="AG244" s="142"/>
      <c r="AH244" s="181"/>
      <c r="AI244" s="142"/>
      <c r="AJ244" s="142"/>
      <c r="AK244" s="142"/>
      <c r="AL244" s="142"/>
      <c r="AM244" s="142"/>
      <c r="AN244" s="181"/>
      <c r="AO244" s="182"/>
      <c r="AP244" s="140"/>
      <c r="AQ244" s="61"/>
      <c r="AR244" s="61"/>
      <c r="AS244" s="142"/>
      <c r="AT244" s="181"/>
      <c r="AU244" s="142"/>
      <c r="AV244" s="181"/>
      <c r="AW244" s="182"/>
      <c r="AX244" s="61"/>
      <c r="AY244" s="61"/>
      <c r="AZ244" s="61"/>
      <c r="BA244" s="61"/>
      <c r="BB244" s="142"/>
      <c r="BC244" s="181"/>
      <c r="BD244" s="142"/>
      <c r="BE244" s="181"/>
      <c r="BF244" s="182"/>
      <c r="BG244" s="140"/>
      <c r="BH244" s="61"/>
      <c r="BI244" s="61"/>
      <c r="BJ244" s="142"/>
      <c r="BK244" s="181"/>
      <c r="BL244" s="142"/>
      <c r="BM244" s="181"/>
      <c r="BN244" s="182"/>
      <c r="BO244" s="140"/>
      <c r="BP244" s="61"/>
      <c r="BQ244" s="61"/>
      <c r="BR244" s="142"/>
      <c r="BS244" s="181"/>
      <c r="BT244" s="142"/>
      <c r="BU244" s="181"/>
      <c r="BV244" s="182"/>
      <c r="BW244" s="61"/>
    </row>
    <row r="245" spans="3:75" x14ac:dyDescent="0.25">
      <c r="C245" s="61"/>
      <c r="D245" s="61"/>
      <c r="E245" s="140"/>
      <c r="F245" s="61"/>
      <c r="G245" s="61"/>
      <c r="H245" s="140"/>
      <c r="I245" s="61"/>
      <c r="J245" s="61"/>
      <c r="K245" s="61"/>
      <c r="L245" s="61"/>
      <c r="M245" s="61"/>
      <c r="N245" s="61"/>
      <c r="O245" s="61"/>
      <c r="P245" s="61"/>
      <c r="Q245" s="61"/>
      <c r="R245" s="61"/>
      <c r="S245" s="61"/>
      <c r="T245" s="61"/>
      <c r="U245" s="61"/>
      <c r="V245" s="61"/>
      <c r="W245" s="61"/>
      <c r="X245" s="61"/>
      <c r="Y245" s="61"/>
      <c r="Z245" s="61"/>
      <c r="AA245" s="61"/>
      <c r="AB245" s="61"/>
      <c r="AC245" s="61"/>
      <c r="AD245" s="140"/>
      <c r="AE245" s="179"/>
      <c r="AF245" s="179"/>
      <c r="AG245" s="61"/>
      <c r="AH245" s="61"/>
      <c r="AI245" s="61"/>
      <c r="AJ245" s="61"/>
      <c r="AK245" s="61"/>
      <c r="AL245" s="61"/>
      <c r="AM245" s="61"/>
      <c r="AN245" s="61"/>
      <c r="AO245" s="61"/>
      <c r="AP245" s="140"/>
      <c r="AQ245" s="179"/>
      <c r="AR245" s="179"/>
      <c r="AS245" s="61"/>
      <c r="AT245" s="61"/>
      <c r="AU245" s="61"/>
      <c r="AV245" s="61"/>
      <c r="AW245" s="61"/>
      <c r="AX245" s="61"/>
      <c r="AY245" s="61"/>
      <c r="AZ245" s="179"/>
      <c r="BA245" s="179"/>
      <c r="BB245" s="61"/>
      <c r="BC245" s="61"/>
      <c r="BD245" s="61"/>
      <c r="BE245" s="61"/>
      <c r="BF245" s="61"/>
      <c r="BG245" s="140"/>
      <c r="BH245" s="179"/>
      <c r="BI245" s="179"/>
      <c r="BJ245" s="61"/>
      <c r="BK245" s="61"/>
      <c r="BL245" s="61"/>
      <c r="BM245" s="61"/>
      <c r="BN245" s="61"/>
      <c r="BO245" s="140"/>
      <c r="BP245" s="179"/>
      <c r="BQ245" s="179"/>
      <c r="BR245" s="61"/>
      <c r="BS245" s="61"/>
      <c r="BT245" s="61"/>
      <c r="BU245" s="61"/>
      <c r="BV245" s="61"/>
      <c r="BW245" s="61"/>
    </row>
    <row r="246" spans="3:75" x14ac:dyDescent="0.25">
      <c r="C246" s="61"/>
      <c r="D246" s="61"/>
      <c r="E246" s="140"/>
      <c r="F246" s="61"/>
      <c r="G246" s="61"/>
      <c r="H246" s="140"/>
      <c r="I246" s="61"/>
      <c r="J246" s="61"/>
      <c r="K246" s="61"/>
      <c r="L246" s="61"/>
      <c r="M246" s="61"/>
      <c r="N246" s="140"/>
      <c r="O246" s="61"/>
      <c r="P246" s="61"/>
      <c r="Q246" s="61"/>
      <c r="R246" s="61"/>
      <c r="S246" s="61"/>
      <c r="T246" s="61"/>
      <c r="U246" s="61"/>
      <c r="V246" s="61"/>
      <c r="W246" s="61"/>
      <c r="X246" s="61"/>
      <c r="Y246" s="61"/>
      <c r="Z246" s="140"/>
      <c r="AA246" s="140"/>
      <c r="AB246" s="140"/>
      <c r="AC246" s="140"/>
      <c r="AD246" s="140"/>
      <c r="AE246" s="61"/>
      <c r="AF246" s="61"/>
      <c r="AG246" s="61"/>
      <c r="AH246" s="140"/>
      <c r="AI246" s="61"/>
      <c r="AJ246" s="61"/>
      <c r="AK246" s="61"/>
      <c r="AL246" s="61"/>
      <c r="AM246" s="61"/>
      <c r="AN246" s="140"/>
      <c r="AO246" s="140"/>
      <c r="AP246" s="140"/>
      <c r="AQ246" s="61"/>
      <c r="AR246" s="61"/>
      <c r="AS246" s="61"/>
      <c r="AT246" s="140"/>
      <c r="AU246" s="61"/>
      <c r="AV246" s="140"/>
      <c r="AW246" s="140"/>
      <c r="AX246" s="61"/>
      <c r="AY246" s="61"/>
      <c r="AZ246" s="61"/>
      <c r="BA246" s="61"/>
      <c r="BB246" s="61"/>
      <c r="BC246" s="140"/>
      <c r="BD246" s="61"/>
      <c r="BE246" s="140"/>
      <c r="BF246" s="140"/>
      <c r="BG246" s="140"/>
      <c r="BH246" s="61"/>
      <c r="BI246" s="140"/>
      <c r="BJ246" s="61"/>
      <c r="BK246" s="140"/>
      <c r="BL246" s="61"/>
      <c r="BM246" s="140"/>
      <c r="BN246" s="140"/>
      <c r="BO246" s="140"/>
      <c r="BP246" s="61"/>
      <c r="BQ246" s="140"/>
      <c r="BR246" s="61"/>
      <c r="BS246" s="140"/>
      <c r="BT246" s="61"/>
      <c r="BU246" s="140"/>
      <c r="BV246" s="140"/>
      <c r="BW246" s="61"/>
    </row>
    <row r="247" spans="3:75" x14ac:dyDescent="0.25">
      <c r="C247" s="61"/>
      <c r="D247" s="61"/>
      <c r="E247" s="140"/>
      <c r="F247" s="61"/>
      <c r="G247" s="61"/>
      <c r="H247" s="140"/>
      <c r="I247" s="61"/>
      <c r="J247" s="61"/>
      <c r="K247" s="61"/>
      <c r="L247" s="61"/>
      <c r="M247" s="61"/>
      <c r="N247" s="140"/>
      <c r="O247" s="61"/>
      <c r="P247" s="61"/>
      <c r="Q247" s="61"/>
      <c r="R247" s="61"/>
      <c r="S247" s="61"/>
      <c r="T247" s="61"/>
      <c r="U247" s="61"/>
      <c r="V247" s="61"/>
      <c r="W247" s="61"/>
      <c r="X247" s="61"/>
      <c r="Y247" s="61"/>
      <c r="Z247" s="140"/>
      <c r="AA247" s="140"/>
      <c r="AB247" s="140"/>
      <c r="AC247" s="140"/>
      <c r="AD247" s="140"/>
      <c r="AE247" s="61"/>
      <c r="AF247" s="61"/>
      <c r="AG247" s="61"/>
      <c r="AH247" s="140"/>
      <c r="AI247" s="61"/>
      <c r="AJ247" s="61"/>
      <c r="AK247" s="61"/>
      <c r="AL247" s="61"/>
      <c r="AM247" s="61"/>
      <c r="AN247" s="140"/>
      <c r="AO247" s="140"/>
      <c r="AP247" s="140"/>
      <c r="AQ247" s="61"/>
      <c r="AR247" s="61"/>
      <c r="AS247" s="61"/>
      <c r="AT247" s="140"/>
      <c r="AU247" s="61"/>
      <c r="AV247" s="140"/>
      <c r="AW247" s="140"/>
      <c r="AX247" s="61"/>
      <c r="AY247" s="61"/>
      <c r="AZ247" s="61"/>
      <c r="BA247" s="61"/>
      <c r="BB247" s="61"/>
      <c r="BC247" s="140"/>
      <c r="BD247" s="61"/>
      <c r="BE247" s="140"/>
      <c r="BF247" s="140"/>
      <c r="BG247" s="140"/>
      <c r="BH247" s="61"/>
      <c r="BI247" s="140"/>
      <c r="BJ247" s="61"/>
      <c r="BK247" s="140"/>
      <c r="BL247" s="61"/>
      <c r="BM247" s="140"/>
      <c r="BN247" s="140"/>
      <c r="BO247" s="140"/>
      <c r="BP247" s="61"/>
      <c r="BQ247" s="140"/>
      <c r="BR247" s="61"/>
      <c r="BS247" s="140"/>
      <c r="BT247" s="61"/>
      <c r="BU247" s="140"/>
      <c r="BV247" s="140"/>
      <c r="BW247" s="61"/>
    </row>
    <row r="248" spans="3:75" x14ac:dyDescent="0.25">
      <c r="C248" s="61"/>
      <c r="D248" s="61"/>
      <c r="E248" s="140"/>
      <c r="F248" s="61"/>
      <c r="G248" s="61"/>
      <c r="H248" s="140"/>
      <c r="I248" s="61"/>
      <c r="J248" s="61"/>
      <c r="K248" s="61"/>
      <c r="L248" s="61"/>
      <c r="M248" s="61"/>
      <c r="N248" s="140"/>
      <c r="O248" s="61"/>
      <c r="P248" s="61"/>
      <c r="Q248" s="61"/>
      <c r="R248" s="61"/>
      <c r="S248" s="61"/>
      <c r="T248" s="61"/>
      <c r="U248" s="61"/>
      <c r="V248" s="61"/>
      <c r="W248" s="61"/>
      <c r="X248" s="61"/>
      <c r="Y248" s="61"/>
      <c r="Z248" s="140"/>
      <c r="AA248" s="140"/>
      <c r="AB248" s="140"/>
      <c r="AC248" s="140"/>
      <c r="AD248" s="140"/>
      <c r="AE248" s="61"/>
      <c r="AF248" s="61"/>
      <c r="AG248" s="61"/>
      <c r="AH248" s="140"/>
      <c r="AI248" s="61"/>
      <c r="AJ248" s="61"/>
      <c r="AK248" s="61"/>
      <c r="AL248" s="61"/>
      <c r="AM248" s="61"/>
      <c r="AN248" s="140"/>
      <c r="AO248" s="140"/>
      <c r="AP248" s="140"/>
      <c r="AQ248" s="61"/>
      <c r="AR248" s="61"/>
      <c r="AS248" s="61"/>
      <c r="AT248" s="140"/>
      <c r="AU248" s="61"/>
      <c r="AV248" s="140"/>
      <c r="AW248" s="140"/>
      <c r="AX248" s="61"/>
      <c r="AY248" s="61"/>
      <c r="AZ248" s="61"/>
      <c r="BA248" s="61"/>
      <c r="BB248" s="61"/>
      <c r="BC248" s="140"/>
      <c r="BD248" s="61"/>
      <c r="BE248" s="140"/>
      <c r="BF248" s="140"/>
      <c r="BG248" s="140"/>
      <c r="BH248" s="61"/>
      <c r="BI248" s="140"/>
      <c r="BJ248" s="61"/>
      <c r="BK248" s="140"/>
      <c r="BL248" s="61"/>
      <c r="BM248" s="140"/>
      <c r="BN248" s="140"/>
      <c r="BO248" s="140"/>
      <c r="BP248" s="61"/>
      <c r="BQ248" s="140"/>
      <c r="BR248" s="61"/>
      <c r="BS248" s="140"/>
      <c r="BT248" s="61"/>
      <c r="BU248" s="140"/>
      <c r="BV248" s="140"/>
      <c r="BW248" s="61"/>
    </row>
    <row r="249" spans="3:75" x14ac:dyDescent="0.25">
      <c r="C249" s="61"/>
      <c r="D249" s="61"/>
      <c r="E249" s="140"/>
      <c r="F249" s="61"/>
      <c r="G249" s="61"/>
      <c r="H249" s="140"/>
      <c r="I249" s="61"/>
      <c r="J249" s="61"/>
      <c r="K249" s="61"/>
      <c r="L249" s="61"/>
      <c r="M249" s="61"/>
      <c r="N249" s="140"/>
      <c r="O249" s="61"/>
      <c r="P249" s="61"/>
      <c r="Q249" s="61"/>
      <c r="R249" s="61"/>
      <c r="S249" s="61"/>
      <c r="T249" s="61"/>
      <c r="U249" s="61"/>
      <c r="V249" s="61"/>
      <c r="W249" s="61"/>
      <c r="X249" s="61"/>
      <c r="Y249" s="61"/>
      <c r="Z249" s="140"/>
      <c r="AA249" s="140"/>
      <c r="AB249" s="140"/>
      <c r="AC249" s="140"/>
      <c r="AD249" s="140"/>
      <c r="AE249" s="61"/>
      <c r="AF249" s="61"/>
      <c r="AG249" s="61"/>
      <c r="AH249" s="140"/>
      <c r="AI249" s="61"/>
      <c r="AJ249" s="61"/>
      <c r="AK249" s="61"/>
      <c r="AL249" s="61"/>
      <c r="AM249" s="61"/>
      <c r="AN249" s="140"/>
      <c r="AO249" s="140"/>
      <c r="AP249" s="140"/>
      <c r="AQ249" s="61"/>
      <c r="AR249" s="61"/>
      <c r="AS249" s="61"/>
      <c r="AT249" s="140"/>
      <c r="AU249" s="61"/>
      <c r="AV249" s="140"/>
      <c r="AW249" s="140"/>
      <c r="AX249" s="61"/>
      <c r="AY249" s="61"/>
      <c r="AZ249" s="61"/>
      <c r="BA249" s="61"/>
      <c r="BB249" s="61"/>
      <c r="BC249" s="140"/>
      <c r="BD249" s="61"/>
      <c r="BE249" s="140"/>
      <c r="BF249" s="140"/>
      <c r="BG249" s="140"/>
      <c r="BH249" s="61"/>
      <c r="BI249" s="140"/>
      <c r="BJ249" s="61"/>
      <c r="BK249" s="140"/>
      <c r="BL249" s="61"/>
      <c r="BM249" s="140"/>
      <c r="BN249" s="140"/>
      <c r="BO249" s="140"/>
      <c r="BP249" s="61"/>
      <c r="BQ249" s="140"/>
      <c r="BR249" s="61"/>
      <c r="BS249" s="140"/>
      <c r="BT249" s="61"/>
      <c r="BU249" s="140"/>
      <c r="BV249" s="140"/>
      <c r="BW249" s="61"/>
    </row>
    <row r="250" spans="3:75" x14ac:dyDescent="0.25">
      <c r="C250" s="61"/>
      <c r="D250" s="61"/>
      <c r="E250" s="140"/>
      <c r="F250" s="61"/>
      <c r="G250" s="61"/>
      <c r="H250" s="140"/>
      <c r="I250" s="61"/>
      <c r="J250" s="61"/>
      <c r="K250" s="61"/>
      <c r="L250" s="61"/>
      <c r="M250" s="61"/>
      <c r="N250" s="140"/>
      <c r="O250" s="61"/>
      <c r="P250" s="61"/>
      <c r="Q250" s="61"/>
      <c r="R250" s="61"/>
      <c r="S250" s="61"/>
      <c r="T250" s="61"/>
      <c r="U250" s="61"/>
      <c r="V250" s="61"/>
      <c r="W250" s="61"/>
      <c r="X250" s="61"/>
      <c r="Y250" s="61"/>
      <c r="Z250" s="140"/>
      <c r="AA250" s="140"/>
      <c r="AB250" s="140"/>
      <c r="AC250" s="140"/>
      <c r="AD250" s="140"/>
      <c r="AE250" s="61"/>
      <c r="AF250" s="61"/>
      <c r="AG250" s="61"/>
      <c r="AH250" s="140"/>
      <c r="AI250" s="61"/>
      <c r="AJ250" s="61"/>
      <c r="AK250" s="61"/>
      <c r="AL250" s="61"/>
      <c r="AM250" s="61"/>
      <c r="AN250" s="140"/>
      <c r="AO250" s="140"/>
      <c r="AP250" s="140"/>
      <c r="AQ250" s="61"/>
      <c r="AR250" s="61"/>
      <c r="AS250" s="61"/>
      <c r="AT250" s="140"/>
      <c r="AU250" s="61"/>
      <c r="AV250" s="140"/>
      <c r="AW250" s="140"/>
      <c r="AX250" s="61"/>
      <c r="AY250" s="61"/>
      <c r="AZ250" s="61"/>
      <c r="BA250" s="61"/>
      <c r="BB250" s="61"/>
      <c r="BC250" s="140"/>
      <c r="BD250" s="61"/>
      <c r="BE250" s="140"/>
      <c r="BF250" s="140"/>
      <c r="BG250" s="140"/>
      <c r="BH250" s="61"/>
      <c r="BI250" s="140"/>
      <c r="BJ250" s="61"/>
      <c r="BK250" s="140"/>
      <c r="BL250" s="61"/>
      <c r="BM250" s="140"/>
      <c r="BN250" s="140"/>
      <c r="BO250" s="140"/>
      <c r="BP250" s="61"/>
      <c r="BQ250" s="140"/>
      <c r="BR250" s="61"/>
      <c r="BS250" s="140"/>
      <c r="BT250" s="61"/>
      <c r="BU250" s="140"/>
      <c r="BV250" s="140"/>
      <c r="BW250" s="61"/>
    </row>
    <row r="251" spans="3:75" x14ac:dyDescent="0.25">
      <c r="C251" s="61"/>
      <c r="D251" s="61"/>
      <c r="E251" s="140"/>
      <c r="F251" s="61"/>
      <c r="G251" s="61"/>
      <c r="H251" s="140"/>
      <c r="I251" s="61"/>
      <c r="J251" s="61"/>
      <c r="K251" s="61"/>
      <c r="L251" s="61"/>
      <c r="M251" s="61"/>
      <c r="N251" s="140"/>
      <c r="O251" s="61"/>
      <c r="P251" s="61"/>
      <c r="Q251" s="61"/>
      <c r="R251" s="61"/>
      <c r="S251" s="61"/>
      <c r="T251" s="61"/>
      <c r="U251" s="61"/>
      <c r="V251" s="61"/>
      <c r="W251" s="61"/>
      <c r="X251" s="61"/>
      <c r="Y251" s="61"/>
      <c r="Z251" s="140"/>
      <c r="AA251" s="140"/>
      <c r="AB251" s="140"/>
      <c r="AC251" s="140"/>
      <c r="AD251" s="140"/>
      <c r="AE251" s="61"/>
      <c r="AF251" s="61"/>
      <c r="AG251" s="61"/>
      <c r="AH251" s="140"/>
      <c r="AI251" s="61"/>
      <c r="AJ251" s="61"/>
      <c r="AK251" s="61"/>
      <c r="AL251" s="61"/>
      <c r="AM251" s="61"/>
      <c r="AN251" s="140"/>
      <c r="AO251" s="140"/>
      <c r="AP251" s="140"/>
      <c r="AQ251" s="61"/>
      <c r="AR251" s="61"/>
      <c r="AS251" s="61"/>
      <c r="AT251" s="140"/>
      <c r="AU251" s="61"/>
      <c r="AV251" s="140"/>
      <c r="AW251" s="140"/>
      <c r="AX251" s="61"/>
      <c r="AY251" s="61"/>
      <c r="AZ251" s="61"/>
      <c r="BA251" s="61"/>
      <c r="BB251" s="61"/>
      <c r="BC251" s="140"/>
      <c r="BD251" s="61"/>
      <c r="BE251" s="140"/>
      <c r="BF251" s="140"/>
      <c r="BG251" s="140"/>
      <c r="BH251" s="61"/>
      <c r="BI251" s="140"/>
      <c r="BJ251" s="61"/>
      <c r="BK251" s="140"/>
      <c r="BL251" s="61"/>
      <c r="BM251" s="140"/>
      <c r="BN251" s="140"/>
      <c r="BO251" s="140"/>
      <c r="BP251" s="61"/>
      <c r="BQ251" s="140"/>
      <c r="BR251" s="61"/>
      <c r="BS251" s="140"/>
      <c r="BT251" s="61"/>
      <c r="BU251" s="140"/>
      <c r="BV251" s="140"/>
      <c r="BW251" s="61"/>
    </row>
    <row r="252" spans="3:75" x14ac:dyDescent="0.25">
      <c r="C252" s="61"/>
      <c r="D252" s="61"/>
      <c r="E252" s="140"/>
      <c r="F252" s="61"/>
      <c r="G252" s="61"/>
      <c r="H252" s="140"/>
      <c r="I252" s="61"/>
      <c r="J252" s="61"/>
      <c r="K252" s="61"/>
      <c r="L252" s="61"/>
      <c r="M252" s="61"/>
      <c r="N252" s="140"/>
      <c r="O252" s="61"/>
      <c r="P252" s="61"/>
      <c r="Q252" s="61"/>
      <c r="R252" s="61"/>
      <c r="S252" s="61"/>
      <c r="T252" s="61"/>
      <c r="U252" s="61"/>
      <c r="V252" s="61"/>
      <c r="W252" s="61"/>
      <c r="X252" s="61"/>
      <c r="Y252" s="61"/>
      <c r="Z252" s="140"/>
      <c r="AA252" s="140"/>
      <c r="AB252" s="140"/>
      <c r="AC252" s="140"/>
      <c r="AD252" s="140"/>
      <c r="AE252" s="61"/>
      <c r="AF252" s="61"/>
      <c r="AG252" s="61"/>
      <c r="AH252" s="140"/>
      <c r="AI252" s="61"/>
      <c r="AJ252" s="61"/>
      <c r="AK252" s="61"/>
      <c r="AL252" s="61"/>
      <c r="AM252" s="61"/>
      <c r="AN252" s="140"/>
      <c r="AO252" s="140"/>
      <c r="AP252" s="140"/>
      <c r="AQ252" s="61"/>
      <c r="AR252" s="61"/>
      <c r="AS252" s="61"/>
      <c r="AT252" s="140"/>
      <c r="AU252" s="61"/>
      <c r="AV252" s="140"/>
      <c r="AW252" s="140"/>
      <c r="AX252" s="61"/>
      <c r="AY252" s="61"/>
      <c r="AZ252" s="61"/>
      <c r="BA252" s="61"/>
      <c r="BB252" s="61"/>
      <c r="BC252" s="140"/>
      <c r="BD252" s="61"/>
      <c r="BE252" s="140"/>
      <c r="BF252" s="140"/>
      <c r="BG252" s="140"/>
      <c r="BH252" s="61"/>
      <c r="BI252" s="140"/>
      <c r="BJ252" s="61"/>
      <c r="BK252" s="140"/>
      <c r="BL252" s="61"/>
      <c r="BM252" s="140"/>
      <c r="BN252" s="140"/>
      <c r="BO252" s="140"/>
      <c r="BP252" s="61"/>
      <c r="BQ252" s="140"/>
      <c r="BR252" s="61"/>
      <c r="BS252" s="140"/>
      <c r="BT252" s="61"/>
      <c r="BU252" s="140"/>
      <c r="BV252" s="140"/>
      <c r="BW252" s="61"/>
    </row>
    <row r="253" spans="3:75" x14ac:dyDescent="0.25">
      <c r="C253" s="61"/>
      <c r="D253" s="61"/>
      <c r="E253" s="140"/>
      <c r="F253" s="61"/>
      <c r="G253" s="61"/>
      <c r="H253" s="140"/>
      <c r="I253" s="61"/>
      <c r="J253" s="61"/>
      <c r="K253" s="61"/>
      <c r="L253" s="61"/>
      <c r="M253" s="61"/>
      <c r="N253" s="140"/>
      <c r="O253" s="61"/>
      <c r="P253" s="61"/>
      <c r="Q253" s="61"/>
      <c r="R253" s="61"/>
      <c r="S253" s="61"/>
      <c r="T253" s="61"/>
      <c r="U253" s="61"/>
      <c r="V253" s="61"/>
      <c r="W253" s="61"/>
      <c r="X253" s="61"/>
      <c r="Y253" s="61"/>
      <c r="Z253" s="140"/>
      <c r="AA253" s="140"/>
      <c r="AB253" s="140"/>
      <c r="AC253" s="140"/>
      <c r="AD253" s="140"/>
      <c r="AE253" s="61"/>
      <c r="AF253" s="61"/>
      <c r="AG253" s="61"/>
      <c r="AH253" s="140"/>
      <c r="AI253" s="61"/>
      <c r="AJ253" s="61"/>
      <c r="AK253" s="61"/>
      <c r="AL253" s="61"/>
      <c r="AM253" s="61"/>
      <c r="AN253" s="140"/>
      <c r="AO253" s="140"/>
      <c r="AP253" s="140"/>
      <c r="AQ253" s="61"/>
      <c r="AR253" s="61"/>
      <c r="AS253" s="61"/>
      <c r="AT253" s="140"/>
      <c r="AU253" s="61"/>
      <c r="AV253" s="140"/>
      <c r="AW253" s="140"/>
      <c r="AX253" s="61"/>
      <c r="AY253" s="61"/>
      <c r="AZ253" s="61"/>
      <c r="BA253" s="61"/>
      <c r="BB253" s="61"/>
      <c r="BC253" s="140"/>
      <c r="BD253" s="61"/>
      <c r="BE253" s="140"/>
      <c r="BF253" s="140"/>
      <c r="BG253" s="140"/>
      <c r="BH253" s="61"/>
      <c r="BI253" s="140"/>
      <c r="BJ253" s="61"/>
      <c r="BK253" s="140"/>
      <c r="BL253" s="61"/>
      <c r="BM253" s="140"/>
      <c r="BN253" s="140"/>
      <c r="BO253" s="140"/>
      <c r="BP253" s="61"/>
      <c r="BQ253" s="140"/>
      <c r="BR253" s="61"/>
      <c r="BS253" s="140"/>
      <c r="BT253" s="61"/>
      <c r="BU253" s="140"/>
      <c r="BV253" s="140"/>
      <c r="BW253" s="61"/>
    </row>
    <row r="254" spans="3:75" x14ac:dyDescent="0.25">
      <c r="C254" s="61"/>
      <c r="D254" s="61"/>
      <c r="E254" s="140"/>
      <c r="F254" s="61"/>
      <c r="G254" s="61"/>
      <c r="H254" s="140"/>
      <c r="I254" s="61"/>
      <c r="J254" s="61"/>
      <c r="K254" s="61"/>
      <c r="L254" s="61"/>
      <c r="M254" s="61"/>
      <c r="N254" s="140"/>
      <c r="O254" s="61"/>
      <c r="P254" s="61"/>
      <c r="Q254" s="61"/>
      <c r="R254" s="61"/>
      <c r="S254" s="61"/>
      <c r="T254" s="61"/>
      <c r="U254" s="61"/>
      <c r="V254" s="61"/>
      <c r="W254" s="61"/>
      <c r="X254" s="61"/>
      <c r="Y254" s="61"/>
      <c r="Z254" s="140"/>
      <c r="AA254" s="140"/>
      <c r="AB254" s="140"/>
      <c r="AC254" s="140"/>
      <c r="AD254" s="140"/>
      <c r="AE254" s="61"/>
      <c r="AF254" s="61"/>
      <c r="AG254" s="61"/>
      <c r="AH254" s="140"/>
      <c r="AI254" s="61"/>
      <c r="AJ254" s="61"/>
      <c r="AK254" s="61"/>
      <c r="AL254" s="61"/>
      <c r="AM254" s="61"/>
      <c r="AN254" s="140"/>
      <c r="AO254" s="140"/>
      <c r="AP254" s="140"/>
      <c r="AQ254" s="61"/>
      <c r="AR254" s="61"/>
      <c r="AS254" s="61"/>
      <c r="AT254" s="140"/>
      <c r="AU254" s="61"/>
      <c r="AV254" s="140"/>
      <c r="AW254" s="140"/>
      <c r="AX254" s="61"/>
      <c r="AY254" s="61"/>
      <c r="AZ254" s="61"/>
      <c r="BA254" s="61"/>
      <c r="BB254" s="61"/>
      <c r="BC254" s="140"/>
      <c r="BD254" s="61"/>
      <c r="BE254" s="140"/>
      <c r="BF254" s="140"/>
      <c r="BG254" s="140"/>
      <c r="BH254" s="61"/>
      <c r="BI254" s="140"/>
      <c r="BJ254" s="61"/>
      <c r="BK254" s="140"/>
      <c r="BL254" s="61"/>
      <c r="BM254" s="140"/>
      <c r="BN254" s="140"/>
      <c r="BO254" s="140"/>
      <c r="BP254" s="61"/>
      <c r="BQ254" s="140"/>
      <c r="BR254" s="61"/>
      <c r="BS254" s="140"/>
      <c r="BT254" s="61"/>
      <c r="BU254" s="140"/>
      <c r="BV254" s="140"/>
      <c r="BW254" s="61"/>
    </row>
    <row r="255" spans="3:75" x14ac:dyDescent="0.25">
      <c r="C255" s="61"/>
      <c r="D255" s="61"/>
      <c r="E255" s="140"/>
      <c r="F255" s="61"/>
      <c r="G255" s="61"/>
      <c r="H255" s="140"/>
      <c r="I255" s="61"/>
      <c r="J255" s="61"/>
      <c r="K255" s="61"/>
      <c r="L255" s="61"/>
      <c r="M255" s="61"/>
      <c r="N255" s="140"/>
      <c r="O255" s="61"/>
      <c r="P255" s="61"/>
      <c r="Q255" s="61"/>
      <c r="R255" s="61"/>
      <c r="S255" s="61"/>
      <c r="T255" s="61"/>
      <c r="U255" s="61"/>
      <c r="V255" s="61"/>
      <c r="W255" s="61"/>
      <c r="X255" s="61"/>
      <c r="Y255" s="61"/>
      <c r="Z255" s="140"/>
      <c r="AA255" s="140"/>
      <c r="AB255" s="140"/>
      <c r="AC255" s="140"/>
      <c r="AD255" s="140"/>
      <c r="AE255" s="61"/>
      <c r="AF255" s="61"/>
      <c r="AG255" s="61"/>
      <c r="AH255" s="140"/>
      <c r="AI255" s="61"/>
      <c r="AJ255" s="61"/>
      <c r="AK255" s="61"/>
      <c r="AL255" s="61"/>
      <c r="AM255" s="61"/>
      <c r="AN255" s="140"/>
      <c r="AO255" s="140"/>
      <c r="AP255" s="140"/>
      <c r="AQ255" s="61"/>
      <c r="AR255" s="61"/>
      <c r="AS255" s="61"/>
      <c r="AT255" s="140"/>
      <c r="AU255" s="61"/>
      <c r="AV255" s="140"/>
      <c r="AW255" s="140"/>
      <c r="AX255" s="61"/>
      <c r="AY255" s="61"/>
      <c r="AZ255" s="61"/>
      <c r="BA255" s="61"/>
      <c r="BB255" s="61"/>
      <c r="BC255" s="140"/>
      <c r="BD255" s="61"/>
      <c r="BE255" s="140"/>
      <c r="BF255" s="140"/>
      <c r="BG255" s="140"/>
      <c r="BH255" s="61"/>
      <c r="BI255" s="140"/>
      <c r="BJ255" s="61"/>
      <c r="BK255" s="140"/>
      <c r="BL255" s="61"/>
      <c r="BM255" s="140"/>
      <c r="BN255" s="140"/>
      <c r="BO255" s="140"/>
      <c r="BP255" s="61"/>
      <c r="BQ255" s="140"/>
      <c r="BR255" s="61"/>
      <c r="BS255" s="140"/>
      <c r="BT255" s="61"/>
      <c r="BU255" s="140"/>
      <c r="BV255" s="140"/>
      <c r="BW255" s="61"/>
    </row>
    <row r="256" spans="3:75" x14ac:dyDescent="0.25">
      <c r="C256" s="61"/>
      <c r="D256" s="61"/>
      <c r="E256" s="61"/>
      <c r="F256" s="61"/>
      <c r="G256" s="61"/>
      <c r="H256" s="140"/>
      <c r="I256" s="61"/>
      <c r="J256" s="61"/>
      <c r="K256" s="61"/>
      <c r="L256" s="61"/>
      <c r="M256" s="61"/>
      <c r="N256" s="140"/>
      <c r="O256" s="61"/>
      <c r="P256" s="61"/>
      <c r="Q256" s="61"/>
      <c r="R256" s="61"/>
      <c r="S256" s="61"/>
      <c r="T256" s="61"/>
      <c r="U256" s="61"/>
      <c r="V256" s="61"/>
      <c r="W256" s="61"/>
      <c r="X256" s="61"/>
      <c r="Y256" s="61"/>
      <c r="Z256" s="140"/>
      <c r="AA256" s="140"/>
      <c r="AB256" s="140"/>
      <c r="AC256" s="140"/>
      <c r="AD256" s="140"/>
      <c r="AE256" s="61"/>
      <c r="AF256" s="61"/>
      <c r="AG256" s="61"/>
      <c r="AH256" s="140"/>
      <c r="AI256" s="61"/>
      <c r="AJ256" s="61"/>
      <c r="AK256" s="61"/>
      <c r="AL256" s="61"/>
      <c r="AM256" s="61"/>
      <c r="AN256" s="140"/>
      <c r="AO256" s="140"/>
      <c r="AP256" s="140"/>
      <c r="AQ256" s="61"/>
      <c r="AR256" s="61"/>
      <c r="AS256" s="61"/>
      <c r="AT256" s="140"/>
      <c r="AU256" s="61"/>
      <c r="AV256" s="140"/>
      <c r="AW256" s="140"/>
      <c r="AX256" s="61"/>
      <c r="AY256" s="61"/>
      <c r="AZ256" s="61"/>
      <c r="BA256" s="61"/>
      <c r="BB256" s="61"/>
      <c r="BC256" s="140"/>
      <c r="BD256" s="61"/>
      <c r="BE256" s="140"/>
      <c r="BF256" s="140"/>
      <c r="BG256" s="140"/>
      <c r="BH256" s="61"/>
      <c r="BI256" s="140"/>
      <c r="BJ256" s="61"/>
      <c r="BK256" s="140"/>
      <c r="BL256" s="61"/>
      <c r="BM256" s="140"/>
      <c r="BN256" s="140"/>
      <c r="BO256" s="140"/>
      <c r="BP256" s="61"/>
      <c r="BQ256" s="140"/>
      <c r="BR256" s="61"/>
      <c r="BS256" s="140"/>
      <c r="BT256" s="61"/>
      <c r="BU256" s="140"/>
      <c r="BV256" s="140"/>
      <c r="BW256" s="61"/>
    </row>
    <row r="257" spans="3:75" x14ac:dyDescent="0.25">
      <c r="C257" s="61"/>
      <c r="D257" s="61"/>
      <c r="E257" s="61"/>
      <c r="F257" s="61"/>
      <c r="G257" s="61"/>
      <c r="H257" s="140"/>
      <c r="I257" s="61"/>
      <c r="J257" s="61"/>
      <c r="K257" s="61"/>
      <c r="L257" s="61"/>
      <c r="M257" s="61"/>
      <c r="N257" s="140"/>
      <c r="O257" s="61"/>
      <c r="P257" s="61"/>
      <c r="Q257" s="61"/>
      <c r="R257" s="61"/>
      <c r="S257" s="61"/>
      <c r="T257" s="61"/>
      <c r="U257" s="61"/>
      <c r="V257" s="61"/>
      <c r="W257" s="61"/>
      <c r="X257" s="61"/>
      <c r="Y257" s="61"/>
      <c r="Z257" s="140"/>
      <c r="AA257" s="140"/>
      <c r="AB257" s="140"/>
      <c r="AC257" s="140"/>
      <c r="AD257" s="140"/>
      <c r="AE257" s="61"/>
      <c r="AF257" s="61"/>
      <c r="AG257" s="61"/>
      <c r="AH257" s="140"/>
      <c r="AI257" s="61"/>
      <c r="AJ257" s="61"/>
      <c r="AK257" s="61"/>
      <c r="AL257" s="61"/>
      <c r="AM257" s="61"/>
      <c r="AN257" s="140"/>
      <c r="AO257" s="140"/>
      <c r="AP257" s="140"/>
      <c r="AQ257" s="61"/>
      <c r="AR257" s="61"/>
      <c r="AS257" s="61"/>
      <c r="AT257" s="140"/>
      <c r="AU257" s="61"/>
      <c r="AV257" s="140"/>
      <c r="AW257" s="140"/>
      <c r="AX257" s="61"/>
      <c r="AY257" s="61"/>
      <c r="AZ257" s="61"/>
      <c r="BA257" s="61"/>
      <c r="BB257" s="61"/>
      <c r="BC257" s="140"/>
      <c r="BD257" s="61"/>
      <c r="BE257" s="140"/>
      <c r="BF257" s="140"/>
      <c r="BG257" s="140"/>
      <c r="BH257" s="61"/>
      <c r="BI257" s="140"/>
      <c r="BJ257" s="61"/>
      <c r="BK257" s="140"/>
      <c r="BL257" s="61"/>
      <c r="BM257" s="140"/>
      <c r="BN257" s="140"/>
      <c r="BO257" s="140"/>
      <c r="BP257" s="61"/>
      <c r="BQ257" s="140"/>
      <c r="BR257" s="61"/>
      <c r="BS257" s="140"/>
      <c r="BT257" s="61"/>
      <c r="BU257" s="140"/>
      <c r="BV257" s="140"/>
      <c r="BW257" s="61"/>
    </row>
    <row r="258" spans="3:75" x14ac:dyDescent="0.25">
      <c r="C258" s="143"/>
      <c r="D258" s="143"/>
      <c r="E258" s="61"/>
      <c r="F258" s="61"/>
      <c r="G258" s="143"/>
      <c r="H258" s="61"/>
      <c r="I258" s="61"/>
      <c r="J258" s="61"/>
      <c r="K258" s="61"/>
      <c r="L258" s="61"/>
      <c r="M258" s="61"/>
      <c r="N258" s="140"/>
      <c r="O258" s="61"/>
      <c r="P258" s="61"/>
      <c r="Q258" s="61"/>
      <c r="R258" s="61"/>
      <c r="S258" s="61"/>
      <c r="T258" s="61"/>
      <c r="U258" s="61"/>
      <c r="V258" s="61"/>
      <c r="W258" s="61"/>
      <c r="X258" s="61"/>
      <c r="Y258" s="61"/>
      <c r="Z258" s="140"/>
      <c r="AA258" s="140"/>
      <c r="AB258" s="140"/>
      <c r="AC258" s="140"/>
      <c r="AD258" s="140"/>
      <c r="AE258" s="61"/>
      <c r="AF258" s="61"/>
      <c r="AG258" s="61"/>
      <c r="AH258" s="140"/>
      <c r="AI258" s="61"/>
      <c r="AJ258" s="61"/>
      <c r="AK258" s="61"/>
      <c r="AL258" s="61"/>
      <c r="AM258" s="61"/>
      <c r="AN258" s="140"/>
      <c r="AO258" s="140"/>
      <c r="AP258" s="140"/>
      <c r="AQ258" s="61"/>
      <c r="AR258" s="61"/>
      <c r="AS258" s="61"/>
      <c r="AT258" s="140"/>
      <c r="AU258" s="61"/>
      <c r="AV258" s="140"/>
      <c r="AW258" s="140"/>
      <c r="AX258" s="61"/>
      <c r="AY258" s="61"/>
      <c r="AZ258" s="61"/>
      <c r="BA258" s="61"/>
      <c r="BB258" s="61"/>
      <c r="BC258" s="140"/>
      <c r="BD258" s="61"/>
      <c r="BE258" s="140"/>
      <c r="BF258" s="140"/>
      <c r="BG258" s="140"/>
      <c r="BH258" s="61"/>
      <c r="BI258" s="140"/>
      <c r="BJ258" s="61"/>
      <c r="BK258" s="140"/>
      <c r="BL258" s="61"/>
      <c r="BM258" s="140"/>
      <c r="BN258" s="140"/>
      <c r="BO258" s="140"/>
      <c r="BP258" s="61"/>
      <c r="BQ258" s="140"/>
      <c r="BR258" s="61"/>
      <c r="BS258" s="140"/>
      <c r="BT258" s="61"/>
      <c r="BU258" s="140"/>
      <c r="BV258" s="140"/>
      <c r="BW258" s="61"/>
    </row>
    <row r="259" spans="3:75" x14ac:dyDescent="0.25">
      <c r="C259" s="143"/>
      <c r="D259" s="143"/>
      <c r="E259" s="61"/>
      <c r="F259" s="61"/>
      <c r="G259" s="143"/>
      <c r="H259" s="61"/>
      <c r="I259" s="61"/>
      <c r="J259" s="61"/>
      <c r="K259" s="61"/>
      <c r="L259" s="61"/>
      <c r="M259" s="61"/>
      <c r="N259" s="140"/>
      <c r="O259" s="61"/>
      <c r="P259" s="61"/>
      <c r="Q259" s="61"/>
      <c r="R259" s="61"/>
      <c r="S259" s="61"/>
      <c r="T259" s="61"/>
      <c r="U259" s="61"/>
      <c r="V259" s="61"/>
      <c r="W259" s="61"/>
      <c r="X259" s="61"/>
      <c r="Y259" s="61"/>
      <c r="Z259" s="140"/>
      <c r="AA259" s="140"/>
      <c r="AB259" s="140"/>
      <c r="AC259" s="140"/>
      <c r="AD259" s="61"/>
      <c r="AE259" s="61"/>
      <c r="AF259" s="61"/>
      <c r="AG259" s="61"/>
      <c r="AH259" s="140"/>
      <c r="AI259" s="61"/>
      <c r="AJ259" s="61"/>
      <c r="AK259" s="61"/>
      <c r="AL259" s="61"/>
      <c r="AM259" s="61"/>
      <c r="AN259" s="140"/>
      <c r="AO259" s="140"/>
      <c r="AP259" s="61"/>
      <c r="AQ259" s="61"/>
      <c r="AR259" s="61"/>
      <c r="AS259" s="61"/>
      <c r="AT259" s="140"/>
      <c r="AU259" s="61"/>
      <c r="AV259" s="140"/>
      <c r="AW259" s="140"/>
      <c r="AX259" s="61"/>
      <c r="AY259" s="61"/>
      <c r="AZ259" s="61"/>
      <c r="BA259" s="61"/>
      <c r="BB259" s="61"/>
      <c r="BC259" s="140"/>
      <c r="BD259" s="61"/>
      <c r="BE259" s="140"/>
      <c r="BF259" s="140"/>
      <c r="BG259" s="61"/>
      <c r="BH259" s="61"/>
      <c r="BI259" s="140"/>
      <c r="BJ259" s="61"/>
      <c r="BK259" s="140"/>
      <c r="BL259" s="61"/>
      <c r="BM259" s="140"/>
      <c r="BN259" s="140"/>
      <c r="BO259" s="61"/>
      <c r="BP259" s="61"/>
      <c r="BQ259" s="140"/>
      <c r="BR259" s="61"/>
      <c r="BS259" s="140"/>
      <c r="BT259" s="61"/>
      <c r="BU259" s="140"/>
      <c r="BV259" s="140"/>
      <c r="BW259" s="61"/>
    </row>
    <row r="260" spans="3:75" x14ac:dyDescent="0.25">
      <c r="C260" s="143"/>
      <c r="D260" s="143"/>
      <c r="E260" s="139"/>
      <c r="F260" s="61"/>
      <c r="G260" s="143"/>
      <c r="H260" s="61"/>
      <c r="I260" s="61"/>
      <c r="J260" s="143"/>
      <c r="K260" s="61"/>
      <c r="L260" s="61"/>
      <c r="M260" s="61"/>
      <c r="N260" s="140"/>
      <c r="O260" s="61"/>
      <c r="P260" s="61"/>
      <c r="Q260" s="61"/>
      <c r="R260" s="61"/>
      <c r="S260" s="61"/>
      <c r="T260" s="61"/>
      <c r="U260" s="61"/>
      <c r="V260" s="61"/>
      <c r="W260" s="61"/>
      <c r="X260" s="61"/>
      <c r="Y260" s="61"/>
      <c r="Z260" s="140"/>
      <c r="AA260" s="140"/>
      <c r="AB260" s="140"/>
      <c r="AC260" s="140"/>
      <c r="AD260" s="61"/>
      <c r="AE260" s="61"/>
      <c r="AF260" s="61"/>
      <c r="AG260" s="61"/>
      <c r="AH260" s="140"/>
      <c r="AI260" s="61"/>
      <c r="AJ260" s="61"/>
      <c r="AK260" s="61"/>
      <c r="AL260" s="61"/>
      <c r="AM260" s="61"/>
      <c r="AN260" s="140"/>
      <c r="AO260" s="140"/>
      <c r="AP260" s="61"/>
      <c r="AQ260" s="61"/>
      <c r="AR260" s="61"/>
      <c r="AS260" s="61"/>
      <c r="AT260" s="140"/>
      <c r="AU260" s="61"/>
      <c r="AV260" s="140"/>
      <c r="AW260" s="140"/>
      <c r="AX260" s="61"/>
      <c r="AY260" s="61"/>
      <c r="AZ260" s="61"/>
      <c r="BA260" s="61"/>
      <c r="BB260" s="61"/>
      <c r="BC260" s="140"/>
      <c r="BD260" s="61"/>
      <c r="BE260" s="140"/>
      <c r="BF260" s="140"/>
      <c r="BG260" s="61"/>
      <c r="BH260" s="61"/>
      <c r="BI260" s="140"/>
      <c r="BJ260" s="61"/>
      <c r="BK260" s="140"/>
      <c r="BL260" s="61"/>
      <c r="BM260" s="140"/>
      <c r="BN260" s="140"/>
      <c r="BO260" s="61"/>
      <c r="BP260" s="61"/>
      <c r="BQ260" s="140"/>
      <c r="BR260" s="61"/>
      <c r="BS260" s="140"/>
      <c r="BT260" s="61"/>
      <c r="BU260" s="140"/>
      <c r="BV260" s="140"/>
      <c r="BW260" s="61"/>
    </row>
    <row r="261" spans="3:75" x14ac:dyDescent="0.25">
      <c r="C261" s="61"/>
      <c r="D261" s="61"/>
      <c r="E261" s="140"/>
      <c r="F261" s="61"/>
      <c r="G261" s="61"/>
      <c r="H261" s="61"/>
      <c r="I261" s="61"/>
      <c r="J261" s="143"/>
      <c r="K261" s="61"/>
      <c r="L261" s="61"/>
      <c r="M261" s="61"/>
      <c r="N261" s="140"/>
      <c r="O261" s="61"/>
      <c r="P261" s="61"/>
      <c r="Q261" s="61"/>
      <c r="R261" s="61"/>
      <c r="S261" s="61"/>
      <c r="T261" s="61"/>
      <c r="U261" s="61"/>
      <c r="V261" s="61"/>
      <c r="W261" s="61"/>
      <c r="X261" s="61"/>
      <c r="Y261" s="61"/>
      <c r="Z261" s="140"/>
      <c r="AA261" s="140"/>
      <c r="AB261" s="140"/>
      <c r="AC261" s="140"/>
      <c r="AD261" s="61"/>
      <c r="AE261" s="61"/>
      <c r="AF261" s="61"/>
      <c r="AG261" s="61"/>
      <c r="AH261" s="140"/>
      <c r="AI261" s="61"/>
      <c r="AJ261" s="61"/>
      <c r="AK261" s="61"/>
      <c r="AL261" s="61"/>
      <c r="AM261" s="61"/>
      <c r="AN261" s="140"/>
      <c r="AO261" s="140"/>
      <c r="AP261" s="61"/>
      <c r="AQ261" s="61"/>
      <c r="AR261" s="61"/>
      <c r="AS261" s="61"/>
      <c r="AT261" s="140"/>
      <c r="AU261" s="61"/>
      <c r="AV261" s="140"/>
      <c r="AW261" s="140"/>
      <c r="AX261" s="61"/>
      <c r="AY261" s="61"/>
      <c r="AZ261" s="61"/>
      <c r="BA261" s="61"/>
      <c r="BB261" s="61"/>
      <c r="BC261" s="140"/>
      <c r="BD261" s="61"/>
      <c r="BE261" s="140"/>
      <c r="BF261" s="140"/>
      <c r="BG261" s="61"/>
      <c r="BH261" s="61"/>
      <c r="BI261" s="140"/>
      <c r="BJ261" s="61"/>
      <c r="BK261" s="140"/>
      <c r="BL261" s="61"/>
      <c r="BM261" s="140"/>
      <c r="BN261" s="140"/>
      <c r="BO261" s="61"/>
      <c r="BP261" s="61"/>
      <c r="BQ261" s="140"/>
      <c r="BR261" s="61"/>
      <c r="BS261" s="140"/>
      <c r="BT261" s="61"/>
      <c r="BU261" s="140"/>
      <c r="BV261" s="140"/>
      <c r="BW261" s="61"/>
    </row>
    <row r="262" spans="3:75" x14ac:dyDescent="0.25">
      <c r="C262" s="61"/>
      <c r="D262" s="61"/>
      <c r="E262" s="140"/>
      <c r="F262" s="61"/>
      <c r="G262" s="61"/>
      <c r="H262" s="139"/>
      <c r="I262" s="61"/>
      <c r="J262" s="143"/>
      <c r="K262" s="61"/>
      <c r="L262" s="61"/>
      <c r="M262" s="61"/>
      <c r="N262" s="140"/>
      <c r="O262" s="61"/>
      <c r="P262" s="61"/>
      <c r="Q262" s="61"/>
      <c r="R262" s="61"/>
      <c r="S262" s="61"/>
      <c r="T262" s="61"/>
      <c r="U262" s="61"/>
      <c r="V262" s="61"/>
      <c r="W262" s="61"/>
      <c r="X262" s="61"/>
      <c r="Y262" s="61"/>
      <c r="Z262" s="140"/>
      <c r="AA262" s="140"/>
      <c r="AB262" s="140"/>
      <c r="AC262" s="140"/>
      <c r="AD262" s="61"/>
      <c r="AE262" s="61"/>
      <c r="AF262" s="61"/>
      <c r="AG262" s="61"/>
      <c r="AH262" s="140"/>
      <c r="AI262" s="61"/>
      <c r="AJ262" s="61"/>
      <c r="AK262" s="61"/>
      <c r="AL262" s="61"/>
      <c r="AM262" s="61"/>
      <c r="AN262" s="140"/>
      <c r="AO262" s="140"/>
      <c r="AP262" s="61"/>
      <c r="AQ262" s="61"/>
      <c r="AR262" s="61"/>
      <c r="AS262" s="61"/>
      <c r="AT262" s="140"/>
      <c r="AU262" s="61"/>
      <c r="AV262" s="140"/>
      <c r="AW262" s="140"/>
      <c r="AX262" s="61"/>
      <c r="AY262" s="61"/>
      <c r="AZ262" s="61"/>
      <c r="BA262" s="61"/>
      <c r="BB262" s="61"/>
      <c r="BC262" s="140"/>
      <c r="BD262" s="61"/>
      <c r="BE262" s="140"/>
      <c r="BF262" s="140"/>
      <c r="BG262" s="61"/>
      <c r="BH262" s="61"/>
      <c r="BI262" s="140"/>
      <c r="BJ262" s="61"/>
      <c r="BK262" s="140"/>
      <c r="BL262" s="61"/>
      <c r="BM262" s="140"/>
      <c r="BN262" s="140"/>
      <c r="BO262" s="61"/>
      <c r="BP262" s="61"/>
      <c r="BQ262" s="140"/>
      <c r="BR262" s="61"/>
      <c r="BS262" s="140"/>
      <c r="BT262" s="61"/>
      <c r="BU262" s="140"/>
      <c r="BV262" s="140"/>
      <c r="BW262" s="61"/>
    </row>
    <row r="263" spans="3:75" x14ac:dyDescent="0.25">
      <c r="C263" s="61"/>
      <c r="D263" s="61"/>
      <c r="E263" s="140"/>
      <c r="F263" s="61"/>
      <c r="G263" s="61"/>
      <c r="H263" s="140"/>
      <c r="I263" s="61"/>
      <c r="J263" s="61"/>
      <c r="K263" s="61"/>
      <c r="L263" s="61"/>
      <c r="M263" s="61"/>
      <c r="N263" s="140"/>
      <c r="O263" s="61"/>
      <c r="P263" s="61"/>
      <c r="Q263" s="61"/>
      <c r="R263" s="61"/>
      <c r="S263" s="61"/>
      <c r="T263" s="61"/>
      <c r="U263" s="61"/>
      <c r="V263" s="61"/>
      <c r="W263" s="61"/>
      <c r="X263" s="61"/>
      <c r="Y263" s="61"/>
      <c r="Z263" s="140"/>
      <c r="AA263" s="140"/>
      <c r="AB263" s="140"/>
      <c r="AC263" s="140"/>
      <c r="AD263" s="139"/>
      <c r="AE263" s="61"/>
      <c r="AF263" s="61"/>
      <c r="AG263" s="61"/>
      <c r="AH263" s="140"/>
      <c r="AI263" s="61"/>
      <c r="AJ263" s="61"/>
      <c r="AK263" s="61"/>
      <c r="AL263" s="61"/>
      <c r="AM263" s="61"/>
      <c r="AN263" s="140"/>
      <c r="AO263" s="140"/>
      <c r="AP263" s="139"/>
      <c r="AQ263" s="61"/>
      <c r="AR263" s="61"/>
      <c r="AS263" s="61"/>
      <c r="AT263" s="140"/>
      <c r="AU263" s="61"/>
      <c r="AV263" s="140"/>
      <c r="AW263" s="140"/>
      <c r="AX263" s="61"/>
      <c r="AY263" s="61"/>
      <c r="AZ263" s="61"/>
      <c r="BA263" s="61"/>
      <c r="BB263" s="61"/>
      <c r="BC263" s="140"/>
      <c r="BD263" s="61"/>
      <c r="BE263" s="140"/>
      <c r="BF263" s="140"/>
      <c r="BG263" s="139"/>
      <c r="BH263" s="61"/>
      <c r="BI263" s="140"/>
      <c r="BJ263" s="61"/>
      <c r="BK263" s="140"/>
      <c r="BL263" s="61"/>
      <c r="BM263" s="140"/>
      <c r="BN263" s="140"/>
      <c r="BO263" s="139"/>
      <c r="BP263" s="61"/>
      <c r="BQ263" s="140"/>
      <c r="BR263" s="61"/>
      <c r="BS263" s="140"/>
      <c r="BT263" s="61"/>
      <c r="BU263" s="140"/>
      <c r="BV263" s="140"/>
      <c r="BW263" s="61"/>
    </row>
    <row r="264" spans="3:75" x14ac:dyDescent="0.25">
      <c r="C264" s="61"/>
      <c r="D264" s="61"/>
      <c r="E264" s="140"/>
      <c r="F264" s="61"/>
      <c r="G264" s="61"/>
      <c r="H264" s="140"/>
      <c r="I264" s="61"/>
      <c r="J264" s="61"/>
      <c r="K264" s="61"/>
      <c r="L264" s="61"/>
      <c r="M264" s="61"/>
      <c r="N264" s="140"/>
      <c r="O264" s="61"/>
      <c r="P264" s="61"/>
      <c r="Q264" s="61"/>
      <c r="R264" s="61"/>
      <c r="S264" s="61"/>
      <c r="T264" s="61"/>
      <c r="U264" s="61"/>
      <c r="V264" s="61"/>
      <c r="W264" s="61"/>
      <c r="X264" s="61"/>
      <c r="Y264" s="61"/>
      <c r="Z264" s="140"/>
      <c r="AA264" s="140"/>
      <c r="AB264" s="140"/>
      <c r="AC264" s="140"/>
      <c r="AD264" s="140"/>
      <c r="AE264" s="61"/>
      <c r="AF264" s="61"/>
      <c r="AG264" s="61"/>
      <c r="AH264" s="140"/>
      <c r="AI264" s="61"/>
      <c r="AJ264" s="61"/>
      <c r="AK264" s="61"/>
      <c r="AL264" s="61"/>
      <c r="AM264" s="61"/>
      <c r="AN264" s="140"/>
      <c r="AO264" s="140"/>
      <c r="AP264" s="140"/>
      <c r="AQ264" s="61"/>
      <c r="AR264" s="61"/>
      <c r="AS264" s="61"/>
      <c r="AT264" s="140"/>
      <c r="AU264" s="61"/>
      <c r="AV264" s="140"/>
      <c r="AW264" s="140"/>
      <c r="AX264" s="61"/>
      <c r="AY264" s="61"/>
      <c r="AZ264" s="61"/>
      <c r="BA264" s="61"/>
      <c r="BB264" s="61"/>
      <c r="BC264" s="140"/>
      <c r="BD264" s="61"/>
      <c r="BE264" s="140"/>
      <c r="BF264" s="140"/>
      <c r="BG264" s="140"/>
      <c r="BH264" s="61"/>
      <c r="BI264" s="140"/>
      <c r="BJ264" s="61"/>
      <c r="BK264" s="140"/>
      <c r="BL264" s="61"/>
      <c r="BM264" s="140"/>
      <c r="BN264" s="140"/>
      <c r="BO264" s="140"/>
      <c r="BP264" s="61"/>
      <c r="BQ264" s="140"/>
      <c r="BR264" s="61"/>
      <c r="BS264" s="140"/>
      <c r="BT264" s="61"/>
      <c r="BU264" s="140"/>
      <c r="BV264" s="140"/>
      <c r="BW264" s="61"/>
    </row>
    <row r="265" spans="3:75" x14ac:dyDescent="0.25">
      <c r="C265" s="61"/>
      <c r="D265" s="61"/>
      <c r="E265" s="140"/>
      <c r="F265" s="61"/>
      <c r="G265" s="61"/>
      <c r="H265" s="140"/>
      <c r="I265" s="61"/>
      <c r="J265" s="61"/>
      <c r="K265" s="61"/>
      <c r="L265" s="61"/>
      <c r="M265" s="61"/>
      <c r="N265" s="140"/>
      <c r="O265" s="61"/>
      <c r="P265" s="61"/>
      <c r="Q265" s="61"/>
      <c r="R265" s="61"/>
      <c r="S265" s="61"/>
      <c r="T265" s="61"/>
      <c r="U265" s="61"/>
      <c r="V265" s="61"/>
      <c r="W265" s="61"/>
      <c r="X265" s="61"/>
      <c r="Y265" s="61"/>
      <c r="Z265" s="140"/>
      <c r="AA265" s="140"/>
      <c r="AB265" s="140"/>
      <c r="AC265" s="140"/>
      <c r="AD265" s="140"/>
      <c r="AE265" s="61"/>
      <c r="AF265" s="61"/>
      <c r="AG265" s="61"/>
      <c r="AH265" s="140"/>
      <c r="AI265" s="61"/>
      <c r="AJ265" s="61"/>
      <c r="AK265" s="61"/>
      <c r="AL265" s="61"/>
      <c r="AM265" s="61"/>
      <c r="AN265" s="140"/>
      <c r="AO265" s="140"/>
      <c r="AP265" s="140"/>
      <c r="AQ265" s="61"/>
      <c r="AR265" s="61"/>
      <c r="AS265" s="61"/>
      <c r="AT265" s="140"/>
      <c r="AU265" s="61"/>
      <c r="AV265" s="140"/>
      <c r="AW265" s="140"/>
      <c r="AX265" s="61"/>
      <c r="AY265" s="61"/>
      <c r="AZ265" s="61"/>
      <c r="BA265" s="61"/>
      <c r="BB265" s="61"/>
      <c r="BC265" s="140"/>
      <c r="BD265" s="61"/>
      <c r="BE265" s="140"/>
      <c r="BF265" s="140"/>
      <c r="BG265" s="140"/>
      <c r="BH265" s="61"/>
      <c r="BI265" s="140"/>
      <c r="BJ265" s="61"/>
      <c r="BK265" s="140"/>
      <c r="BL265" s="61"/>
      <c r="BM265" s="140"/>
      <c r="BN265" s="140"/>
      <c r="BO265" s="140"/>
      <c r="BP265" s="61"/>
      <c r="BQ265" s="140"/>
      <c r="BR265" s="61"/>
      <c r="BS265" s="140"/>
      <c r="BT265" s="61"/>
      <c r="BU265" s="140"/>
      <c r="BV265" s="140"/>
      <c r="BW265" s="61"/>
    </row>
    <row r="266" spans="3:75" x14ac:dyDescent="0.25">
      <c r="C266" s="61"/>
      <c r="D266" s="61"/>
      <c r="E266" s="140"/>
      <c r="F266" s="61"/>
      <c r="G266" s="61"/>
      <c r="H266" s="140"/>
      <c r="I266" s="61"/>
      <c r="J266" s="61"/>
      <c r="K266" s="61"/>
      <c r="L266" s="61"/>
      <c r="M266" s="61"/>
      <c r="N266" s="140"/>
      <c r="O266" s="61"/>
      <c r="P266" s="61"/>
      <c r="Q266" s="61"/>
      <c r="R266" s="61"/>
      <c r="S266" s="61"/>
      <c r="T266" s="61"/>
      <c r="U266" s="61"/>
      <c r="V266" s="61"/>
      <c r="W266" s="61"/>
      <c r="X266" s="61"/>
      <c r="Y266" s="61"/>
      <c r="Z266" s="140"/>
      <c r="AA266" s="140"/>
      <c r="AB266" s="140"/>
      <c r="AC266" s="140"/>
      <c r="AD266" s="140"/>
      <c r="AE266" s="61"/>
      <c r="AF266" s="61"/>
      <c r="AG266" s="61"/>
      <c r="AH266" s="140"/>
      <c r="AI266" s="61"/>
      <c r="AJ266" s="61"/>
      <c r="AK266" s="61"/>
      <c r="AL266" s="61"/>
      <c r="AM266" s="61"/>
      <c r="AN266" s="140"/>
      <c r="AO266" s="140"/>
      <c r="AP266" s="140"/>
      <c r="AQ266" s="61"/>
      <c r="AR266" s="61"/>
      <c r="AS266" s="61"/>
      <c r="AT266" s="140"/>
      <c r="AU266" s="61"/>
      <c r="AV266" s="140"/>
      <c r="AW266" s="140"/>
      <c r="AX266" s="61"/>
      <c r="AY266" s="61"/>
      <c r="AZ266" s="61"/>
      <c r="BA266" s="61"/>
      <c r="BB266" s="61"/>
      <c r="BC266" s="140"/>
      <c r="BD266" s="61"/>
      <c r="BE266" s="140"/>
      <c r="BF266" s="140"/>
      <c r="BG266" s="140"/>
      <c r="BH266" s="61"/>
      <c r="BI266" s="140"/>
      <c r="BJ266" s="61"/>
      <c r="BK266" s="140"/>
      <c r="BL266" s="61"/>
      <c r="BM266" s="140"/>
      <c r="BN266" s="140"/>
      <c r="BO266" s="140"/>
      <c r="BP266" s="61"/>
      <c r="BQ266" s="140"/>
      <c r="BR266" s="61"/>
      <c r="BS266" s="140"/>
      <c r="BT266" s="61"/>
      <c r="BU266" s="140"/>
      <c r="BV266" s="140"/>
      <c r="BW266" s="61"/>
    </row>
    <row r="267" spans="3:75" x14ac:dyDescent="0.25">
      <c r="C267" s="61"/>
      <c r="D267" s="61"/>
      <c r="E267" s="140"/>
      <c r="F267" s="61"/>
      <c r="G267" s="61"/>
      <c r="H267" s="140"/>
      <c r="I267" s="61"/>
      <c r="J267" s="61"/>
      <c r="K267" s="61"/>
      <c r="L267" s="61"/>
      <c r="M267" s="178"/>
      <c r="N267" s="61"/>
      <c r="O267" s="140"/>
      <c r="P267" s="140"/>
      <c r="Q267" s="140"/>
      <c r="R267" s="140"/>
      <c r="S267" s="140"/>
      <c r="T267" s="140"/>
      <c r="U267" s="140"/>
      <c r="V267" s="140"/>
      <c r="W267" s="140"/>
      <c r="X267" s="140"/>
      <c r="Y267" s="140"/>
      <c r="Z267" s="61"/>
      <c r="AA267" s="61"/>
      <c r="AB267" s="61"/>
      <c r="AC267" s="61"/>
      <c r="AD267" s="140"/>
      <c r="AE267" s="61"/>
      <c r="AF267" s="61"/>
      <c r="AG267" s="140"/>
      <c r="AH267" s="61"/>
      <c r="AI267" s="61"/>
      <c r="AJ267" s="61"/>
      <c r="AK267" s="61"/>
      <c r="AL267" s="61"/>
      <c r="AM267" s="61"/>
      <c r="AN267" s="61"/>
      <c r="AO267" s="61"/>
      <c r="AP267" s="61"/>
      <c r="AQ267" s="61"/>
      <c r="AR267" s="61"/>
      <c r="AS267" s="61"/>
      <c r="AT267" s="61"/>
      <c r="AU267" s="61"/>
      <c r="AV267" s="61"/>
      <c r="AW267" s="61"/>
      <c r="AX267" s="61"/>
      <c r="AY267" s="61"/>
      <c r="AZ267" s="61"/>
      <c r="BA267" s="140"/>
      <c r="BB267" s="61"/>
      <c r="BC267" s="61"/>
      <c r="BD267" s="140"/>
      <c r="BE267" s="61"/>
      <c r="BF267" s="61"/>
      <c r="BG267" s="140"/>
      <c r="BH267" s="61"/>
      <c r="BI267" s="61"/>
      <c r="BJ267" s="140"/>
      <c r="BK267" s="61"/>
      <c r="BL267" s="61"/>
      <c r="BM267" s="61"/>
      <c r="BN267" s="61"/>
      <c r="BO267" s="61"/>
      <c r="BP267" s="61"/>
      <c r="BQ267" s="61"/>
      <c r="BR267" s="61"/>
      <c r="BS267" s="61"/>
      <c r="BT267" s="61"/>
      <c r="BU267" s="61"/>
      <c r="BV267" s="61"/>
      <c r="BW267" s="61"/>
    </row>
    <row r="268" spans="3:75" x14ac:dyDescent="0.25">
      <c r="C268" s="61"/>
      <c r="D268" s="61"/>
      <c r="E268" s="140"/>
      <c r="F268" s="61"/>
      <c r="G268" s="61"/>
      <c r="H268" s="140"/>
      <c r="I268" s="61"/>
      <c r="J268" s="61"/>
      <c r="K268" s="61"/>
      <c r="L268" s="61"/>
      <c r="M268" s="143"/>
      <c r="N268" s="61"/>
      <c r="O268" s="140"/>
      <c r="P268" s="140"/>
      <c r="Q268" s="140"/>
      <c r="R268" s="140"/>
      <c r="S268" s="140"/>
      <c r="T268" s="140"/>
      <c r="U268" s="140"/>
      <c r="V268" s="140"/>
      <c r="W268" s="140"/>
      <c r="X268" s="140"/>
      <c r="Y268" s="140"/>
      <c r="Z268" s="61"/>
      <c r="AA268" s="61"/>
      <c r="AB268" s="61"/>
      <c r="AC268" s="61"/>
      <c r="AD268" s="140"/>
      <c r="AE268" s="61"/>
      <c r="AF268" s="61"/>
      <c r="AG268" s="140"/>
      <c r="AH268" s="61"/>
      <c r="AI268" s="61"/>
      <c r="AJ268" s="61"/>
      <c r="AK268" s="61"/>
      <c r="AL268" s="61"/>
      <c r="AM268" s="61"/>
      <c r="AN268" s="61"/>
      <c r="AO268" s="61"/>
      <c r="AP268" s="61"/>
      <c r="AQ268" s="61"/>
      <c r="AR268" s="61"/>
      <c r="AS268" s="61"/>
      <c r="AT268" s="61"/>
      <c r="AU268" s="61"/>
      <c r="AV268" s="61"/>
      <c r="AW268" s="61"/>
      <c r="AX268" s="61"/>
      <c r="AY268" s="61"/>
      <c r="AZ268" s="61"/>
      <c r="BA268" s="140"/>
      <c r="BB268" s="61"/>
      <c r="BC268" s="61"/>
      <c r="BD268" s="140"/>
      <c r="BE268" s="61"/>
      <c r="BF268" s="61"/>
      <c r="BG268" s="140"/>
      <c r="BH268" s="61"/>
      <c r="BI268" s="61"/>
      <c r="BJ268" s="140"/>
      <c r="BK268" s="61"/>
      <c r="BL268" s="61"/>
      <c r="BM268" s="61"/>
      <c r="BN268" s="61"/>
      <c r="BO268" s="61"/>
      <c r="BP268" s="61"/>
      <c r="BQ268" s="61"/>
      <c r="BR268" s="61"/>
      <c r="BS268" s="61"/>
      <c r="BT268" s="61"/>
      <c r="BU268" s="61"/>
      <c r="BV268" s="61"/>
      <c r="BW268" s="61"/>
    </row>
    <row r="269" spans="3:75" x14ac:dyDescent="0.25">
      <c r="C269" s="61"/>
      <c r="D269" s="61"/>
      <c r="E269" s="140"/>
      <c r="F269" s="61"/>
      <c r="G269" s="61"/>
      <c r="H269" s="140"/>
      <c r="I269" s="61"/>
      <c r="J269" s="61"/>
      <c r="K269" s="61"/>
      <c r="L269" s="61"/>
      <c r="M269" s="61"/>
      <c r="N269" s="179"/>
      <c r="O269" s="61"/>
      <c r="P269" s="61"/>
      <c r="Q269" s="61"/>
      <c r="R269" s="61"/>
      <c r="S269" s="61"/>
      <c r="T269" s="61"/>
      <c r="U269" s="61"/>
      <c r="V269" s="61"/>
      <c r="W269" s="61"/>
      <c r="X269" s="61"/>
      <c r="Y269" s="61"/>
      <c r="Z269" s="61"/>
      <c r="AA269" s="61"/>
      <c r="AB269" s="61"/>
      <c r="AC269" s="61"/>
      <c r="AD269" s="140"/>
      <c r="AE269" s="178"/>
      <c r="AF269" s="179"/>
      <c r="AG269" s="179"/>
      <c r="AH269" s="179"/>
      <c r="AI269" s="61"/>
      <c r="AJ269" s="61"/>
      <c r="AK269" s="61"/>
      <c r="AL269" s="61"/>
      <c r="AM269" s="61"/>
      <c r="AN269" s="61"/>
      <c r="AO269" s="61"/>
      <c r="AP269" s="140"/>
      <c r="AQ269" s="178"/>
      <c r="AR269" s="179"/>
      <c r="AS269" s="179"/>
      <c r="AT269" s="179"/>
      <c r="AU269" s="61"/>
      <c r="AV269" s="61"/>
      <c r="AW269" s="61"/>
      <c r="AX269" s="61"/>
      <c r="AY269" s="61"/>
      <c r="AZ269" s="178"/>
      <c r="BA269" s="179"/>
      <c r="BB269" s="179"/>
      <c r="BC269" s="179"/>
      <c r="BD269" s="61"/>
      <c r="BE269" s="61"/>
      <c r="BF269" s="61"/>
      <c r="BG269" s="140"/>
      <c r="BH269" s="178"/>
      <c r="BI269" s="179"/>
      <c r="BJ269" s="179"/>
      <c r="BK269" s="179"/>
      <c r="BL269" s="61"/>
      <c r="BM269" s="61"/>
      <c r="BN269" s="61"/>
      <c r="BO269" s="140"/>
      <c r="BP269" s="178"/>
      <c r="BQ269" s="179"/>
      <c r="BR269" s="179"/>
      <c r="BS269" s="179"/>
      <c r="BT269" s="61"/>
      <c r="BU269" s="61"/>
      <c r="BV269" s="61"/>
      <c r="BW269" s="61"/>
    </row>
    <row r="270" spans="3:75" x14ac:dyDescent="0.25">
      <c r="C270" s="61"/>
      <c r="D270" s="61"/>
      <c r="E270" s="140"/>
      <c r="F270" s="61"/>
      <c r="G270" s="61"/>
      <c r="H270" s="140"/>
      <c r="I270" s="61"/>
      <c r="J270" s="61"/>
      <c r="K270" s="61"/>
      <c r="L270" s="61"/>
      <c r="M270" s="179"/>
      <c r="N270" s="179"/>
      <c r="O270" s="61"/>
      <c r="P270" s="61"/>
      <c r="Q270" s="61"/>
      <c r="R270" s="61"/>
      <c r="S270" s="61"/>
      <c r="T270" s="61"/>
      <c r="U270" s="61"/>
      <c r="V270" s="61"/>
      <c r="W270" s="61"/>
      <c r="X270" s="61"/>
      <c r="Y270" s="61"/>
      <c r="Z270" s="61"/>
      <c r="AA270" s="61"/>
      <c r="AB270" s="61"/>
      <c r="AC270" s="61"/>
      <c r="AD270" s="140"/>
      <c r="AE270" s="143"/>
      <c r="AF270" s="179"/>
      <c r="AG270" s="179"/>
      <c r="AH270" s="179"/>
      <c r="AI270" s="61"/>
      <c r="AJ270" s="61"/>
      <c r="AK270" s="61"/>
      <c r="AL270" s="61"/>
      <c r="AM270" s="61"/>
      <c r="AN270" s="61"/>
      <c r="AO270" s="61"/>
      <c r="AP270" s="140"/>
      <c r="AQ270" s="143"/>
      <c r="AR270" s="179"/>
      <c r="AS270" s="179"/>
      <c r="AT270" s="179"/>
      <c r="AU270" s="61"/>
      <c r="AV270" s="61"/>
      <c r="AW270" s="61"/>
      <c r="AX270" s="61"/>
      <c r="AY270" s="61"/>
      <c r="AZ270" s="143"/>
      <c r="BA270" s="179"/>
      <c r="BB270" s="179"/>
      <c r="BC270" s="179"/>
      <c r="BD270" s="61"/>
      <c r="BE270" s="61"/>
      <c r="BF270" s="61"/>
      <c r="BG270" s="140"/>
      <c r="BH270" s="143"/>
      <c r="BI270" s="179"/>
      <c r="BJ270" s="179"/>
      <c r="BK270" s="179"/>
      <c r="BL270" s="61"/>
      <c r="BM270" s="61"/>
      <c r="BN270" s="61"/>
      <c r="BO270" s="140"/>
      <c r="BP270" s="143"/>
      <c r="BQ270" s="179"/>
      <c r="BR270" s="179"/>
      <c r="BS270" s="179"/>
      <c r="BT270" s="61"/>
      <c r="BU270" s="61"/>
      <c r="BV270" s="61"/>
      <c r="BW270" s="61"/>
    </row>
    <row r="271" spans="3:75" x14ac:dyDescent="0.25">
      <c r="C271" s="61"/>
      <c r="D271" s="61"/>
      <c r="E271" s="140"/>
      <c r="F271" s="61"/>
      <c r="G271" s="61"/>
      <c r="H271" s="140"/>
      <c r="I271" s="61"/>
      <c r="J271" s="61"/>
      <c r="K271" s="61"/>
      <c r="L271" s="61"/>
      <c r="M271" s="61"/>
      <c r="N271" s="181"/>
      <c r="O271" s="142"/>
      <c r="P271" s="142"/>
      <c r="Q271" s="142"/>
      <c r="R271" s="142"/>
      <c r="S271" s="142"/>
      <c r="T271" s="142"/>
      <c r="U271" s="142"/>
      <c r="V271" s="142"/>
      <c r="W271" s="142"/>
      <c r="X271" s="142"/>
      <c r="Y271" s="142"/>
      <c r="Z271" s="181"/>
      <c r="AA271" s="181"/>
      <c r="AB271" s="181"/>
      <c r="AC271" s="182"/>
      <c r="AD271" s="140"/>
      <c r="AE271" s="61"/>
      <c r="AF271" s="61"/>
      <c r="AG271" s="142"/>
      <c r="AH271" s="181"/>
      <c r="AI271" s="142"/>
      <c r="AJ271" s="142"/>
      <c r="AK271" s="142"/>
      <c r="AL271" s="142"/>
      <c r="AM271" s="142"/>
      <c r="AN271" s="181"/>
      <c r="AO271" s="182"/>
      <c r="AP271" s="140"/>
      <c r="AQ271" s="61"/>
      <c r="AR271" s="61"/>
      <c r="AS271" s="142"/>
      <c r="AT271" s="181"/>
      <c r="AU271" s="142"/>
      <c r="AV271" s="181"/>
      <c r="AW271" s="182"/>
      <c r="AX271" s="61"/>
      <c r="AY271" s="61"/>
      <c r="AZ271" s="61"/>
      <c r="BA271" s="61"/>
      <c r="BB271" s="142"/>
      <c r="BC271" s="181"/>
      <c r="BD271" s="142"/>
      <c r="BE271" s="181"/>
      <c r="BF271" s="182"/>
      <c r="BG271" s="140"/>
      <c r="BH271" s="61"/>
      <c r="BI271" s="61"/>
      <c r="BJ271" s="142"/>
      <c r="BK271" s="181"/>
      <c r="BL271" s="142"/>
      <c r="BM271" s="181"/>
      <c r="BN271" s="182"/>
      <c r="BO271" s="140"/>
      <c r="BP271" s="61"/>
      <c r="BQ271" s="61"/>
      <c r="BR271" s="142"/>
      <c r="BS271" s="181"/>
      <c r="BT271" s="142"/>
      <c r="BU271" s="181"/>
      <c r="BV271" s="182"/>
      <c r="BW271" s="61"/>
    </row>
    <row r="272" spans="3:75" x14ac:dyDescent="0.25">
      <c r="C272" s="61"/>
      <c r="D272" s="61"/>
      <c r="E272" s="140"/>
      <c r="F272" s="61"/>
      <c r="G272" s="61"/>
      <c r="H272" s="140"/>
      <c r="I272" s="61"/>
      <c r="J272" s="61"/>
      <c r="K272" s="61"/>
      <c r="L272" s="61"/>
      <c r="M272" s="61"/>
      <c r="N272" s="61"/>
      <c r="O272" s="61"/>
      <c r="P272" s="61"/>
      <c r="Q272" s="61"/>
      <c r="R272" s="61"/>
      <c r="S272" s="61"/>
      <c r="T272" s="61"/>
      <c r="U272" s="61"/>
      <c r="V272" s="61"/>
      <c r="W272" s="61"/>
      <c r="X272" s="61"/>
      <c r="Y272" s="61"/>
      <c r="Z272" s="61"/>
      <c r="AA272" s="61"/>
      <c r="AB272" s="61"/>
      <c r="AC272" s="61"/>
      <c r="AD272" s="140"/>
      <c r="AE272" s="179"/>
      <c r="AF272" s="179"/>
      <c r="AG272" s="61"/>
      <c r="AH272" s="61"/>
      <c r="AI272" s="61"/>
      <c r="AJ272" s="61"/>
      <c r="AK272" s="61"/>
      <c r="AL272" s="61"/>
      <c r="AM272" s="61"/>
      <c r="AN272" s="61"/>
      <c r="AO272" s="61"/>
      <c r="AP272" s="140"/>
      <c r="AQ272" s="179"/>
      <c r="AR272" s="179"/>
      <c r="AS272" s="61"/>
      <c r="AT272" s="61"/>
      <c r="AU272" s="61"/>
      <c r="AV272" s="61"/>
      <c r="AW272" s="61"/>
      <c r="AX272" s="61"/>
      <c r="AY272" s="61"/>
      <c r="AZ272" s="179"/>
      <c r="BA272" s="179"/>
      <c r="BB272" s="61"/>
      <c r="BC272" s="61"/>
      <c r="BD272" s="61"/>
      <c r="BE272" s="61"/>
      <c r="BF272" s="61"/>
      <c r="BG272" s="140"/>
      <c r="BH272" s="179"/>
      <c r="BI272" s="179"/>
      <c r="BJ272" s="61"/>
      <c r="BK272" s="61"/>
      <c r="BL272" s="61"/>
      <c r="BM272" s="61"/>
      <c r="BN272" s="61"/>
      <c r="BO272" s="140"/>
      <c r="BP272" s="179"/>
      <c r="BQ272" s="179"/>
      <c r="BR272" s="61"/>
      <c r="BS272" s="61"/>
      <c r="BT272" s="61"/>
      <c r="BU272" s="61"/>
      <c r="BV272" s="61"/>
      <c r="BW272" s="61"/>
    </row>
    <row r="273" spans="3:75" x14ac:dyDescent="0.25">
      <c r="C273" s="61"/>
      <c r="D273" s="61"/>
      <c r="E273" s="140"/>
      <c r="F273" s="61"/>
      <c r="G273" s="61"/>
      <c r="H273" s="140"/>
      <c r="I273" s="61"/>
      <c r="J273" s="61"/>
      <c r="K273" s="61"/>
      <c r="L273" s="61"/>
      <c r="M273" s="61"/>
      <c r="N273" s="140"/>
      <c r="O273" s="61"/>
      <c r="P273" s="61"/>
      <c r="Q273" s="61"/>
      <c r="R273" s="61"/>
      <c r="S273" s="61"/>
      <c r="T273" s="61"/>
      <c r="U273" s="61"/>
      <c r="V273" s="61"/>
      <c r="W273" s="61"/>
      <c r="X273" s="61"/>
      <c r="Y273" s="61"/>
      <c r="Z273" s="140"/>
      <c r="AA273" s="140"/>
      <c r="AB273" s="140"/>
      <c r="AC273" s="140"/>
      <c r="AD273" s="140"/>
      <c r="AE273" s="61"/>
      <c r="AF273" s="61"/>
      <c r="AG273" s="61"/>
      <c r="AH273" s="140"/>
      <c r="AI273" s="61"/>
      <c r="AJ273" s="61"/>
      <c r="AK273" s="61"/>
      <c r="AL273" s="61"/>
      <c r="AM273" s="61"/>
      <c r="AN273" s="140"/>
      <c r="AO273" s="140"/>
      <c r="AP273" s="140"/>
      <c r="AQ273" s="61"/>
      <c r="AR273" s="61"/>
      <c r="AS273" s="61"/>
      <c r="AT273" s="140"/>
      <c r="AU273" s="61"/>
      <c r="AV273" s="140"/>
      <c r="AW273" s="140"/>
      <c r="AX273" s="61"/>
      <c r="AY273" s="61"/>
      <c r="AZ273" s="61"/>
      <c r="BA273" s="61"/>
      <c r="BB273" s="61"/>
      <c r="BC273" s="140"/>
      <c r="BD273" s="61"/>
      <c r="BE273" s="140"/>
      <c r="BF273" s="140"/>
      <c r="BG273" s="140"/>
      <c r="BH273" s="61"/>
      <c r="BI273" s="140"/>
      <c r="BJ273" s="61"/>
      <c r="BK273" s="140"/>
      <c r="BL273" s="61"/>
      <c r="BM273" s="140"/>
      <c r="BN273" s="140"/>
      <c r="BO273" s="140"/>
      <c r="BP273" s="61"/>
      <c r="BQ273" s="140"/>
      <c r="BR273" s="61"/>
      <c r="BS273" s="140"/>
      <c r="BT273" s="61"/>
      <c r="BU273" s="140"/>
      <c r="BV273" s="140"/>
      <c r="BW273" s="61"/>
    </row>
    <row r="274" spans="3:75" x14ac:dyDescent="0.25">
      <c r="C274" s="61"/>
      <c r="D274" s="61"/>
      <c r="E274" s="140"/>
      <c r="F274" s="61"/>
      <c r="G274" s="61"/>
      <c r="H274" s="140"/>
      <c r="I274" s="61"/>
      <c r="J274" s="61"/>
      <c r="K274" s="61"/>
      <c r="L274" s="61"/>
      <c r="M274" s="61"/>
      <c r="N274" s="140"/>
      <c r="O274" s="61"/>
      <c r="P274" s="61"/>
      <c r="Q274" s="61"/>
      <c r="R274" s="61"/>
      <c r="S274" s="61"/>
      <c r="T274" s="61"/>
      <c r="U274" s="61"/>
      <c r="V274" s="61"/>
      <c r="W274" s="61"/>
      <c r="X274" s="61"/>
      <c r="Y274" s="61"/>
      <c r="Z274" s="140"/>
      <c r="AA274" s="140"/>
      <c r="AB274" s="140"/>
      <c r="AC274" s="140"/>
      <c r="AD274" s="140"/>
      <c r="AE274" s="61"/>
      <c r="AF274" s="61"/>
      <c r="AG274" s="61"/>
      <c r="AH274" s="140"/>
      <c r="AI274" s="61"/>
      <c r="AJ274" s="61"/>
      <c r="AK274" s="61"/>
      <c r="AL274" s="61"/>
      <c r="AM274" s="61"/>
      <c r="AN274" s="140"/>
      <c r="AO274" s="140"/>
      <c r="AP274" s="140"/>
      <c r="AQ274" s="61"/>
      <c r="AR274" s="61"/>
      <c r="AS274" s="61"/>
      <c r="AT274" s="140"/>
      <c r="AU274" s="61"/>
      <c r="AV274" s="140"/>
      <c r="AW274" s="140"/>
      <c r="AX274" s="61"/>
      <c r="AY274" s="61"/>
      <c r="AZ274" s="61"/>
      <c r="BA274" s="61"/>
      <c r="BB274" s="61"/>
      <c r="BC274" s="140"/>
      <c r="BD274" s="61"/>
      <c r="BE274" s="140"/>
      <c r="BF274" s="140"/>
      <c r="BG274" s="140"/>
      <c r="BH274" s="61"/>
      <c r="BI274" s="140"/>
      <c r="BJ274" s="61"/>
      <c r="BK274" s="140"/>
      <c r="BL274" s="61"/>
      <c r="BM274" s="140"/>
      <c r="BN274" s="140"/>
      <c r="BO274" s="140"/>
      <c r="BP274" s="61"/>
      <c r="BQ274" s="140"/>
      <c r="BR274" s="61"/>
      <c r="BS274" s="140"/>
      <c r="BT274" s="61"/>
      <c r="BU274" s="140"/>
      <c r="BV274" s="140"/>
      <c r="BW274" s="61"/>
    </row>
    <row r="275" spans="3:75" x14ac:dyDescent="0.25">
      <c r="C275" s="61"/>
      <c r="D275" s="61"/>
      <c r="E275" s="140"/>
      <c r="F275" s="61"/>
      <c r="G275" s="61"/>
      <c r="H275" s="140"/>
      <c r="I275" s="61"/>
      <c r="J275" s="61"/>
      <c r="K275" s="61"/>
      <c r="L275" s="61"/>
      <c r="M275" s="61"/>
      <c r="N275" s="140"/>
      <c r="O275" s="61"/>
      <c r="P275" s="61"/>
      <c r="Q275" s="61"/>
      <c r="R275" s="61"/>
      <c r="S275" s="61"/>
      <c r="T275" s="61"/>
      <c r="U275" s="61"/>
      <c r="V275" s="61"/>
      <c r="W275" s="61"/>
      <c r="X275" s="61"/>
      <c r="Y275" s="61"/>
      <c r="Z275" s="140"/>
      <c r="AA275" s="140"/>
      <c r="AB275" s="140"/>
      <c r="AC275" s="140"/>
      <c r="AD275" s="140"/>
      <c r="AE275" s="61"/>
      <c r="AF275" s="61"/>
      <c r="AG275" s="61"/>
      <c r="AH275" s="140"/>
      <c r="AI275" s="61"/>
      <c r="AJ275" s="61"/>
      <c r="AK275" s="61"/>
      <c r="AL275" s="61"/>
      <c r="AM275" s="61"/>
      <c r="AN275" s="140"/>
      <c r="AO275" s="140"/>
      <c r="AP275" s="140"/>
      <c r="AQ275" s="61"/>
      <c r="AR275" s="61"/>
      <c r="AS275" s="61"/>
      <c r="AT275" s="140"/>
      <c r="AU275" s="61"/>
      <c r="AV275" s="140"/>
      <c r="AW275" s="140"/>
      <c r="AX275" s="61"/>
      <c r="AY275" s="61"/>
      <c r="AZ275" s="61"/>
      <c r="BA275" s="61"/>
      <c r="BB275" s="61"/>
      <c r="BC275" s="140"/>
      <c r="BD275" s="61"/>
      <c r="BE275" s="140"/>
      <c r="BF275" s="140"/>
      <c r="BG275" s="140"/>
      <c r="BH275" s="61"/>
      <c r="BI275" s="140"/>
      <c r="BJ275" s="61"/>
      <c r="BK275" s="140"/>
      <c r="BL275" s="61"/>
      <c r="BM275" s="140"/>
      <c r="BN275" s="140"/>
      <c r="BO275" s="140"/>
      <c r="BP275" s="61"/>
      <c r="BQ275" s="140"/>
      <c r="BR275" s="61"/>
      <c r="BS275" s="140"/>
      <c r="BT275" s="61"/>
      <c r="BU275" s="140"/>
      <c r="BV275" s="140"/>
      <c r="BW275" s="61"/>
    </row>
    <row r="276" spans="3:75" x14ac:dyDescent="0.25">
      <c r="C276" s="61"/>
      <c r="D276" s="61"/>
      <c r="E276" s="140"/>
      <c r="F276" s="61"/>
      <c r="G276" s="61"/>
      <c r="H276" s="140"/>
      <c r="I276" s="61"/>
      <c r="J276" s="61"/>
      <c r="K276" s="61"/>
      <c r="L276" s="61"/>
      <c r="M276" s="61"/>
      <c r="N276" s="140"/>
      <c r="O276" s="61"/>
      <c r="P276" s="61"/>
      <c r="Q276" s="61"/>
      <c r="R276" s="61"/>
      <c r="S276" s="61"/>
      <c r="T276" s="61"/>
      <c r="U276" s="61"/>
      <c r="V276" s="61"/>
      <c r="W276" s="61"/>
      <c r="X276" s="61"/>
      <c r="Y276" s="61"/>
      <c r="Z276" s="140"/>
      <c r="AA276" s="140"/>
      <c r="AB276" s="140"/>
      <c r="AC276" s="140"/>
      <c r="AD276" s="140"/>
      <c r="AE276" s="61"/>
      <c r="AF276" s="61"/>
      <c r="AG276" s="61"/>
      <c r="AH276" s="140"/>
      <c r="AI276" s="61"/>
      <c r="AJ276" s="61"/>
      <c r="AK276" s="61"/>
      <c r="AL276" s="61"/>
      <c r="AM276" s="61"/>
      <c r="AN276" s="140"/>
      <c r="AO276" s="140"/>
      <c r="AP276" s="140"/>
      <c r="AQ276" s="61"/>
      <c r="AR276" s="61"/>
      <c r="AS276" s="61"/>
      <c r="AT276" s="140"/>
      <c r="AU276" s="61"/>
      <c r="AV276" s="140"/>
      <c r="AW276" s="140"/>
      <c r="AX276" s="61"/>
      <c r="AY276" s="61"/>
      <c r="AZ276" s="61"/>
      <c r="BA276" s="61"/>
      <c r="BB276" s="61"/>
      <c r="BC276" s="140"/>
      <c r="BD276" s="61"/>
      <c r="BE276" s="140"/>
      <c r="BF276" s="140"/>
      <c r="BG276" s="140"/>
      <c r="BH276" s="61"/>
      <c r="BI276" s="140"/>
      <c r="BJ276" s="61"/>
      <c r="BK276" s="140"/>
      <c r="BL276" s="61"/>
      <c r="BM276" s="140"/>
      <c r="BN276" s="140"/>
      <c r="BO276" s="140"/>
      <c r="BP276" s="61"/>
      <c r="BQ276" s="140"/>
      <c r="BR276" s="61"/>
      <c r="BS276" s="140"/>
      <c r="BT276" s="61"/>
      <c r="BU276" s="140"/>
      <c r="BV276" s="140"/>
      <c r="BW276" s="61"/>
    </row>
    <row r="277" spans="3:75" x14ac:dyDescent="0.25">
      <c r="C277" s="61"/>
      <c r="D277" s="61"/>
      <c r="E277" s="140"/>
      <c r="F277" s="61"/>
      <c r="G277" s="61"/>
      <c r="H277" s="140"/>
      <c r="I277" s="61"/>
      <c r="J277" s="61"/>
      <c r="K277" s="61"/>
      <c r="L277" s="61"/>
      <c r="M277" s="61"/>
      <c r="N277" s="140"/>
      <c r="O277" s="61"/>
      <c r="P277" s="61"/>
      <c r="Q277" s="61"/>
      <c r="R277" s="61"/>
      <c r="S277" s="61"/>
      <c r="T277" s="61"/>
      <c r="U277" s="61"/>
      <c r="V277" s="61"/>
      <c r="W277" s="61"/>
      <c r="X277" s="61"/>
      <c r="Y277" s="61"/>
      <c r="Z277" s="140"/>
      <c r="AA277" s="140"/>
      <c r="AB277" s="140"/>
      <c r="AC277" s="140"/>
      <c r="AD277" s="140"/>
      <c r="AE277" s="61"/>
      <c r="AF277" s="61"/>
      <c r="AG277" s="61"/>
      <c r="AH277" s="140"/>
      <c r="AI277" s="61"/>
      <c r="AJ277" s="61"/>
      <c r="AK277" s="61"/>
      <c r="AL277" s="61"/>
      <c r="AM277" s="61"/>
      <c r="AN277" s="140"/>
      <c r="AO277" s="140"/>
      <c r="AP277" s="140"/>
      <c r="AQ277" s="61"/>
      <c r="AR277" s="61"/>
      <c r="AS277" s="61"/>
      <c r="AT277" s="140"/>
      <c r="AU277" s="61"/>
      <c r="AV277" s="140"/>
      <c r="AW277" s="140"/>
      <c r="AX277" s="61"/>
      <c r="AY277" s="61"/>
      <c r="AZ277" s="61"/>
      <c r="BA277" s="61"/>
      <c r="BB277" s="61"/>
      <c r="BC277" s="140"/>
      <c r="BD277" s="61"/>
      <c r="BE277" s="140"/>
      <c r="BF277" s="140"/>
      <c r="BG277" s="140"/>
      <c r="BH277" s="61"/>
      <c r="BI277" s="140"/>
      <c r="BJ277" s="61"/>
      <c r="BK277" s="140"/>
      <c r="BL277" s="61"/>
      <c r="BM277" s="140"/>
      <c r="BN277" s="140"/>
      <c r="BO277" s="140"/>
      <c r="BP277" s="61"/>
      <c r="BQ277" s="140"/>
      <c r="BR277" s="61"/>
      <c r="BS277" s="140"/>
      <c r="BT277" s="61"/>
      <c r="BU277" s="140"/>
      <c r="BV277" s="140"/>
      <c r="BW277" s="61"/>
    </row>
    <row r="278" spans="3:75" x14ac:dyDescent="0.25">
      <c r="C278" s="61"/>
      <c r="D278" s="61"/>
      <c r="E278" s="140"/>
      <c r="F278" s="61"/>
      <c r="G278" s="61"/>
      <c r="H278" s="140"/>
      <c r="I278" s="61"/>
      <c r="J278" s="61"/>
      <c r="K278" s="61"/>
      <c r="L278" s="61"/>
      <c r="M278" s="61"/>
      <c r="N278" s="140"/>
      <c r="O278" s="61"/>
      <c r="P278" s="61"/>
      <c r="Q278" s="61"/>
      <c r="R278" s="61"/>
      <c r="S278" s="61"/>
      <c r="T278" s="61"/>
      <c r="U278" s="61"/>
      <c r="V278" s="61"/>
      <c r="W278" s="61"/>
      <c r="X278" s="61"/>
      <c r="Y278" s="61"/>
      <c r="Z278" s="140"/>
      <c r="AA278" s="140"/>
      <c r="AB278" s="140"/>
      <c r="AC278" s="140"/>
      <c r="AD278" s="140"/>
      <c r="AE278" s="61"/>
      <c r="AF278" s="61"/>
      <c r="AG278" s="61"/>
      <c r="AH278" s="140"/>
      <c r="AI278" s="61"/>
      <c r="AJ278" s="61"/>
      <c r="AK278" s="61"/>
      <c r="AL278" s="61"/>
      <c r="AM278" s="61"/>
      <c r="AN278" s="140"/>
      <c r="AO278" s="140"/>
      <c r="AP278" s="140"/>
      <c r="AQ278" s="61"/>
      <c r="AR278" s="61"/>
      <c r="AS278" s="61"/>
      <c r="AT278" s="140"/>
      <c r="AU278" s="61"/>
      <c r="AV278" s="140"/>
      <c r="AW278" s="140"/>
      <c r="AX278" s="61"/>
      <c r="AY278" s="61"/>
      <c r="AZ278" s="61"/>
      <c r="BA278" s="61"/>
      <c r="BB278" s="61"/>
      <c r="BC278" s="140"/>
      <c r="BD278" s="61"/>
      <c r="BE278" s="140"/>
      <c r="BF278" s="140"/>
      <c r="BG278" s="140"/>
      <c r="BH278" s="61"/>
      <c r="BI278" s="140"/>
      <c r="BJ278" s="61"/>
      <c r="BK278" s="140"/>
      <c r="BL278" s="61"/>
      <c r="BM278" s="140"/>
      <c r="BN278" s="140"/>
      <c r="BO278" s="140"/>
      <c r="BP278" s="61"/>
      <c r="BQ278" s="140"/>
      <c r="BR278" s="61"/>
      <c r="BS278" s="140"/>
      <c r="BT278" s="61"/>
      <c r="BU278" s="140"/>
      <c r="BV278" s="140"/>
      <c r="BW278" s="61"/>
    </row>
    <row r="279" spans="3:75" x14ac:dyDescent="0.25">
      <c r="C279" s="61"/>
      <c r="D279" s="61"/>
      <c r="E279" s="140"/>
      <c r="F279" s="61"/>
      <c r="G279" s="61"/>
      <c r="H279" s="140"/>
      <c r="I279" s="61"/>
      <c r="J279" s="61"/>
      <c r="K279" s="61"/>
      <c r="L279" s="61"/>
      <c r="M279" s="61"/>
      <c r="N279" s="140"/>
      <c r="O279" s="61"/>
      <c r="P279" s="61"/>
      <c r="Q279" s="61"/>
      <c r="R279" s="61"/>
      <c r="S279" s="61"/>
      <c r="T279" s="61"/>
      <c r="U279" s="61"/>
      <c r="V279" s="61"/>
      <c r="W279" s="61"/>
      <c r="X279" s="61"/>
      <c r="Y279" s="61"/>
      <c r="Z279" s="140"/>
      <c r="AA279" s="140"/>
      <c r="AB279" s="140"/>
      <c r="AC279" s="140"/>
      <c r="AD279" s="140"/>
      <c r="AE279" s="61"/>
      <c r="AF279" s="61"/>
      <c r="AG279" s="61"/>
      <c r="AH279" s="140"/>
      <c r="AI279" s="61"/>
      <c r="AJ279" s="61"/>
      <c r="AK279" s="61"/>
      <c r="AL279" s="61"/>
      <c r="AM279" s="61"/>
      <c r="AN279" s="140"/>
      <c r="AO279" s="140"/>
      <c r="AP279" s="140"/>
      <c r="AQ279" s="61"/>
      <c r="AR279" s="61"/>
      <c r="AS279" s="61"/>
      <c r="AT279" s="140"/>
      <c r="AU279" s="61"/>
      <c r="AV279" s="140"/>
      <c r="AW279" s="140"/>
      <c r="AX279" s="61"/>
      <c r="AY279" s="61"/>
      <c r="AZ279" s="61"/>
      <c r="BA279" s="61"/>
      <c r="BB279" s="61"/>
      <c r="BC279" s="140"/>
      <c r="BD279" s="61"/>
      <c r="BE279" s="140"/>
      <c r="BF279" s="140"/>
      <c r="BG279" s="140"/>
      <c r="BH279" s="61"/>
      <c r="BI279" s="140"/>
      <c r="BJ279" s="61"/>
      <c r="BK279" s="140"/>
      <c r="BL279" s="61"/>
      <c r="BM279" s="140"/>
      <c r="BN279" s="140"/>
      <c r="BO279" s="140"/>
      <c r="BP279" s="61"/>
      <c r="BQ279" s="140"/>
      <c r="BR279" s="61"/>
      <c r="BS279" s="140"/>
      <c r="BT279" s="61"/>
      <c r="BU279" s="140"/>
      <c r="BV279" s="140"/>
      <c r="BW279" s="61"/>
    </row>
    <row r="280" spans="3:75" x14ac:dyDescent="0.25">
      <c r="C280" s="61"/>
      <c r="D280" s="61"/>
      <c r="E280" s="140"/>
      <c r="F280" s="61"/>
      <c r="G280" s="61"/>
      <c r="H280" s="140"/>
      <c r="I280" s="61"/>
      <c r="J280" s="61"/>
      <c r="K280" s="61"/>
      <c r="L280" s="61"/>
      <c r="M280" s="61"/>
      <c r="N280" s="140"/>
      <c r="O280" s="61"/>
      <c r="P280" s="61"/>
      <c r="Q280" s="61"/>
      <c r="R280" s="61"/>
      <c r="S280" s="61"/>
      <c r="T280" s="61"/>
      <c r="U280" s="61"/>
      <c r="V280" s="61"/>
      <c r="W280" s="61"/>
      <c r="X280" s="61"/>
      <c r="Y280" s="61"/>
      <c r="Z280" s="140"/>
      <c r="AA280" s="140"/>
      <c r="AB280" s="140"/>
      <c r="AC280" s="140"/>
      <c r="AD280" s="140"/>
      <c r="AE280" s="61"/>
      <c r="AF280" s="61"/>
      <c r="AG280" s="61"/>
      <c r="AH280" s="140"/>
      <c r="AI280" s="61"/>
      <c r="AJ280" s="61"/>
      <c r="AK280" s="61"/>
      <c r="AL280" s="61"/>
      <c r="AM280" s="61"/>
      <c r="AN280" s="140"/>
      <c r="AO280" s="140"/>
      <c r="AP280" s="140"/>
      <c r="AQ280" s="61"/>
      <c r="AR280" s="61"/>
      <c r="AS280" s="61"/>
      <c r="AT280" s="140"/>
      <c r="AU280" s="61"/>
      <c r="AV280" s="140"/>
      <c r="AW280" s="140"/>
      <c r="AX280" s="61"/>
      <c r="AY280" s="61"/>
      <c r="AZ280" s="61"/>
      <c r="BA280" s="61"/>
      <c r="BB280" s="61"/>
      <c r="BC280" s="140"/>
      <c r="BD280" s="61"/>
      <c r="BE280" s="140"/>
      <c r="BF280" s="140"/>
      <c r="BG280" s="140"/>
      <c r="BH280" s="61"/>
      <c r="BI280" s="140"/>
      <c r="BJ280" s="61"/>
      <c r="BK280" s="140"/>
      <c r="BL280" s="61"/>
      <c r="BM280" s="140"/>
      <c r="BN280" s="140"/>
      <c r="BO280" s="140"/>
      <c r="BP280" s="61"/>
      <c r="BQ280" s="140"/>
      <c r="BR280" s="61"/>
      <c r="BS280" s="140"/>
      <c r="BT280" s="61"/>
      <c r="BU280" s="140"/>
      <c r="BV280" s="140"/>
      <c r="BW280" s="61"/>
    </row>
    <row r="281" spans="3:75" x14ac:dyDescent="0.25">
      <c r="C281" s="61"/>
      <c r="D281" s="61"/>
      <c r="E281" s="140"/>
      <c r="F281" s="61"/>
      <c r="G281" s="61"/>
      <c r="H281" s="140"/>
      <c r="I281" s="61"/>
      <c r="J281" s="61"/>
      <c r="K281" s="61"/>
      <c r="L281" s="61"/>
      <c r="M281" s="61"/>
      <c r="N281" s="140"/>
      <c r="O281" s="61"/>
      <c r="P281" s="61"/>
      <c r="Q281" s="61"/>
      <c r="R281" s="61"/>
      <c r="S281" s="61"/>
      <c r="T281" s="61"/>
      <c r="U281" s="61"/>
      <c r="V281" s="61"/>
      <c r="W281" s="61"/>
      <c r="X281" s="61"/>
      <c r="Y281" s="61"/>
      <c r="Z281" s="140"/>
      <c r="AA281" s="140"/>
      <c r="AB281" s="140"/>
      <c r="AC281" s="140"/>
      <c r="AD281" s="140"/>
      <c r="AE281" s="61"/>
      <c r="AF281" s="61"/>
      <c r="AG281" s="61"/>
      <c r="AH281" s="140"/>
      <c r="AI281" s="61"/>
      <c r="AJ281" s="61"/>
      <c r="AK281" s="61"/>
      <c r="AL281" s="61"/>
      <c r="AM281" s="61"/>
      <c r="AN281" s="140"/>
      <c r="AO281" s="140"/>
      <c r="AP281" s="140"/>
      <c r="AQ281" s="61"/>
      <c r="AR281" s="61"/>
      <c r="AS281" s="61"/>
      <c r="AT281" s="140"/>
      <c r="AU281" s="61"/>
      <c r="AV281" s="140"/>
      <c r="AW281" s="140"/>
      <c r="AX281" s="61"/>
      <c r="AY281" s="61"/>
      <c r="AZ281" s="61"/>
      <c r="BA281" s="61"/>
      <c r="BB281" s="61"/>
      <c r="BC281" s="140"/>
      <c r="BD281" s="61"/>
      <c r="BE281" s="140"/>
      <c r="BF281" s="140"/>
      <c r="BG281" s="140"/>
      <c r="BH281" s="61"/>
      <c r="BI281" s="140"/>
      <c r="BJ281" s="61"/>
      <c r="BK281" s="140"/>
      <c r="BL281" s="61"/>
      <c r="BM281" s="140"/>
      <c r="BN281" s="140"/>
      <c r="BO281" s="140"/>
      <c r="BP281" s="61"/>
      <c r="BQ281" s="140"/>
      <c r="BR281" s="61"/>
      <c r="BS281" s="140"/>
      <c r="BT281" s="61"/>
      <c r="BU281" s="140"/>
      <c r="BV281" s="140"/>
      <c r="BW281" s="61"/>
    </row>
    <row r="282" spans="3:75" x14ac:dyDescent="0.25">
      <c r="C282" s="61"/>
      <c r="D282" s="61"/>
      <c r="E282" s="61"/>
      <c r="F282" s="61"/>
      <c r="G282" s="61"/>
      <c r="H282" s="140"/>
      <c r="I282" s="61"/>
      <c r="J282" s="61"/>
      <c r="K282" s="61"/>
      <c r="L282" s="61"/>
      <c r="M282" s="61"/>
      <c r="N282" s="140"/>
      <c r="O282" s="61"/>
      <c r="P282" s="61"/>
      <c r="Q282" s="61"/>
      <c r="R282" s="61"/>
      <c r="S282" s="61"/>
      <c r="T282" s="61"/>
      <c r="U282" s="61"/>
      <c r="V282" s="61"/>
      <c r="W282" s="61"/>
      <c r="X282" s="61"/>
      <c r="Y282" s="61"/>
      <c r="Z282" s="140"/>
      <c r="AA282" s="140"/>
      <c r="AB282" s="140"/>
      <c r="AC282" s="140"/>
      <c r="AD282" s="140"/>
      <c r="AE282" s="61"/>
      <c r="AF282" s="61"/>
      <c r="AG282" s="61"/>
      <c r="AH282" s="140"/>
      <c r="AI282" s="61"/>
      <c r="AJ282" s="61"/>
      <c r="AK282" s="61"/>
      <c r="AL282" s="61"/>
      <c r="AM282" s="61"/>
      <c r="AN282" s="140"/>
      <c r="AO282" s="140"/>
      <c r="AP282" s="140"/>
      <c r="AQ282" s="61"/>
      <c r="AR282" s="61"/>
      <c r="AS282" s="61"/>
      <c r="AT282" s="140"/>
      <c r="AU282" s="61"/>
      <c r="AV282" s="140"/>
      <c r="AW282" s="140"/>
      <c r="AX282" s="61"/>
      <c r="AY282" s="61"/>
      <c r="AZ282" s="61"/>
      <c r="BA282" s="61"/>
      <c r="BB282" s="61"/>
      <c r="BC282" s="140"/>
      <c r="BD282" s="61"/>
      <c r="BE282" s="140"/>
      <c r="BF282" s="140"/>
      <c r="BG282" s="140"/>
      <c r="BH282" s="61"/>
      <c r="BI282" s="140"/>
      <c r="BJ282" s="61"/>
      <c r="BK282" s="140"/>
      <c r="BL282" s="61"/>
      <c r="BM282" s="140"/>
      <c r="BN282" s="140"/>
      <c r="BO282" s="140"/>
      <c r="BP282" s="61"/>
      <c r="BQ282" s="140"/>
      <c r="BR282" s="61"/>
      <c r="BS282" s="140"/>
      <c r="BT282" s="61"/>
      <c r="BU282" s="140"/>
      <c r="BV282" s="140"/>
      <c r="BW282" s="61"/>
    </row>
    <row r="283" spans="3:75" x14ac:dyDescent="0.25">
      <c r="C283" s="61"/>
      <c r="D283" s="61"/>
      <c r="E283" s="61"/>
      <c r="F283" s="61"/>
      <c r="G283" s="61"/>
      <c r="H283" s="140"/>
      <c r="I283" s="61"/>
      <c r="J283" s="61"/>
      <c r="K283" s="61"/>
      <c r="L283" s="61"/>
      <c r="M283" s="61"/>
      <c r="N283" s="140"/>
      <c r="O283" s="61"/>
      <c r="P283" s="61"/>
      <c r="Q283" s="61"/>
      <c r="R283" s="61"/>
      <c r="S283" s="61"/>
      <c r="T283" s="61"/>
      <c r="U283" s="61"/>
      <c r="V283" s="61"/>
      <c r="W283" s="61"/>
      <c r="X283" s="61"/>
      <c r="Y283" s="61"/>
      <c r="Z283" s="140"/>
      <c r="AA283" s="140"/>
      <c r="AB283" s="140"/>
      <c r="AC283" s="140"/>
      <c r="AD283" s="140"/>
      <c r="AE283" s="61"/>
      <c r="AF283" s="61"/>
      <c r="AG283" s="61"/>
      <c r="AH283" s="140"/>
      <c r="AI283" s="61"/>
      <c r="AJ283" s="61"/>
      <c r="AK283" s="61"/>
      <c r="AL283" s="61"/>
      <c r="AM283" s="61"/>
      <c r="AN283" s="140"/>
      <c r="AO283" s="140"/>
      <c r="AP283" s="140"/>
      <c r="AQ283" s="61"/>
      <c r="AR283" s="61"/>
      <c r="AS283" s="61"/>
      <c r="AT283" s="140"/>
      <c r="AU283" s="61"/>
      <c r="AV283" s="140"/>
      <c r="AW283" s="140"/>
      <c r="AX283" s="61"/>
      <c r="AY283" s="61"/>
      <c r="AZ283" s="61"/>
      <c r="BA283" s="61"/>
      <c r="BB283" s="61"/>
      <c r="BC283" s="140"/>
      <c r="BD283" s="61"/>
      <c r="BE283" s="140"/>
      <c r="BF283" s="140"/>
      <c r="BG283" s="140"/>
      <c r="BH283" s="61"/>
      <c r="BI283" s="140"/>
      <c r="BJ283" s="61"/>
      <c r="BK283" s="140"/>
      <c r="BL283" s="61"/>
      <c r="BM283" s="140"/>
      <c r="BN283" s="140"/>
      <c r="BO283" s="140"/>
      <c r="BP283" s="61"/>
      <c r="BQ283" s="140"/>
      <c r="BR283" s="61"/>
      <c r="BS283" s="140"/>
      <c r="BT283" s="61"/>
      <c r="BU283" s="140"/>
      <c r="BV283" s="140"/>
      <c r="BW283" s="61"/>
    </row>
    <row r="284" spans="3:75" x14ac:dyDescent="0.25">
      <c r="C284" s="143"/>
      <c r="D284" s="143"/>
      <c r="E284" s="61"/>
      <c r="F284" s="61"/>
      <c r="G284" s="143"/>
      <c r="H284" s="61"/>
      <c r="I284" s="61"/>
      <c r="J284" s="61"/>
      <c r="K284" s="61"/>
      <c r="L284" s="61"/>
      <c r="M284" s="61"/>
      <c r="N284" s="140"/>
      <c r="O284" s="61"/>
      <c r="P284" s="61"/>
      <c r="Q284" s="61"/>
      <c r="R284" s="61"/>
      <c r="S284" s="61"/>
      <c r="T284" s="61"/>
      <c r="U284" s="61"/>
      <c r="V284" s="61"/>
      <c r="W284" s="61"/>
      <c r="X284" s="61"/>
      <c r="Y284" s="61"/>
      <c r="Z284" s="140"/>
      <c r="AA284" s="140"/>
      <c r="AB284" s="140"/>
      <c r="AC284" s="140"/>
      <c r="AD284" s="140"/>
      <c r="AE284" s="61"/>
      <c r="AF284" s="61"/>
      <c r="AG284" s="61"/>
      <c r="AH284" s="140"/>
      <c r="AI284" s="61"/>
      <c r="AJ284" s="61"/>
      <c r="AK284" s="61"/>
      <c r="AL284" s="61"/>
      <c r="AM284" s="61"/>
      <c r="AN284" s="140"/>
      <c r="AO284" s="140"/>
      <c r="AP284" s="140"/>
      <c r="AQ284" s="61"/>
      <c r="AR284" s="61"/>
      <c r="AS284" s="61"/>
      <c r="AT284" s="140"/>
      <c r="AU284" s="61"/>
      <c r="AV284" s="140"/>
      <c r="AW284" s="140"/>
      <c r="AX284" s="61"/>
      <c r="AY284" s="61"/>
      <c r="AZ284" s="61"/>
      <c r="BA284" s="61"/>
      <c r="BB284" s="61"/>
      <c r="BC284" s="140"/>
      <c r="BD284" s="61"/>
      <c r="BE284" s="140"/>
      <c r="BF284" s="140"/>
      <c r="BG284" s="140"/>
      <c r="BH284" s="61"/>
      <c r="BI284" s="140"/>
      <c r="BJ284" s="61"/>
      <c r="BK284" s="140"/>
      <c r="BL284" s="61"/>
      <c r="BM284" s="140"/>
      <c r="BN284" s="140"/>
      <c r="BO284" s="140"/>
      <c r="BP284" s="61"/>
      <c r="BQ284" s="140"/>
      <c r="BR284" s="61"/>
      <c r="BS284" s="140"/>
      <c r="BT284" s="61"/>
      <c r="BU284" s="140"/>
      <c r="BV284" s="140"/>
      <c r="BW284" s="61"/>
    </row>
    <row r="285" spans="3:75" x14ac:dyDescent="0.25">
      <c r="C285" s="143"/>
      <c r="D285" s="143"/>
      <c r="E285" s="61"/>
      <c r="F285" s="61"/>
      <c r="G285" s="143"/>
      <c r="H285" s="61"/>
      <c r="I285" s="61"/>
      <c r="J285" s="61"/>
      <c r="K285" s="61"/>
      <c r="L285" s="61"/>
      <c r="M285" s="61"/>
      <c r="N285" s="140"/>
      <c r="O285" s="61"/>
      <c r="P285" s="61"/>
      <c r="Q285" s="61"/>
      <c r="R285" s="61"/>
      <c r="S285" s="61"/>
      <c r="T285" s="61"/>
      <c r="U285" s="61"/>
      <c r="V285" s="61"/>
      <c r="W285" s="61"/>
      <c r="X285" s="61"/>
      <c r="Y285" s="61"/>
      <c r="Z285" s="140"/>
      <c r="AA285" s="140"/>
      <c r="AB285" s="140"/>
      <c r="AC285" s="140"/>
      <c r="AD285" s="140"/>
      <c r="AE285" s="61"/>
      <c r="AF285" s="61"/>
      <c r="AG285" s="61"/>
      <c r="AH285" s="140"/>
      <c r="AI285" s="61"/>
      <c r="AJ285" s="61"/>
      <c r="AK285" s="61"/>
      <c r="AL285" s="61"/>
      <c r="AM285" s="61"/>
      <c r="AN285" s="140"/>
      <c r="AO285" s="140"/>
      <c r="AP285" s="140"/>
      <c r="AQ285" s="61"/>
      <c r="AR285" s="61"/>
      <c r="AS285" s="61"/>
      <c r="AT285" s="140"/>
      <c r="AU285" s="61"/>
      <c r="AV285" s="140"/>
      <c r="AW285" s="140"/>
      <c r="AX285" s="61"/>
      <c r="AY285" s="61"/>
      <c r="AZ285" s="61"/>
      <c r="BA285" s="61"/>
      <c r="BB285" s="61"/>
      <c r="BC285" s="140"/>
      <c r="BD285" s="61"/>
      <c r="BE285" s="140"/>
      <c r="BF285" s="140"/>
      <c r="BG285" s="140"/>
      <c r="BH285" s="61"/>
      <c r="BI285" s="140"/>
      <c r="BJ285" s="61"/>
      <c r="BK285" s="140"/>
      <c r="BL285" s="61"/>
      <c r="BM285" s="140"/>
      <c r="BN285" s="140"/>
      <c r="BO285" s="140"/>
      <c r="BP285" s="61"/>
      <c r="BQ285" s="140"/>
      <c r="BR285" s="61"/>
      <c r="BS285" s="140"/>
      <c r="BT285" s="61"/>
      <c r="BU285" s="140"/>
      <c r="BV285" s="140"/>
      <c r="BW285" s="61"/>
    </row>
    <row r="286" spans="3:75" x14ac:dyDescent="0.25">
      <c r="C286" s="143"/>
      <c r="D286" s="143"/>
      <c r="E286" s="139"/>
      <c r="F286" s="61"/>
      <c r="G286" s="143"/>
      <c r="H286" s="61"/>
      <c r="I286" s="61"/>
      <c r="J286" s="143"/>
      <c r="K286" s="61"/>
      <c r="L286" s="61"/>
      <c r="M286" s="61"/>
      <c r="N286" s="140"/>
      <c r="O286" s="61"/>
      <c r="P286" s="61"/>
      <c r="Q286" s="61"/>
      <c r="R286" s="61"/>
      <c r="S286" s="61"/>
      <c r="T286" s="61"/>
      <c r="U286" s="61"/>
      <c r="V286" s="61"/>
      <c r="W286" s="61"/>
      <c r="X286" s="61"/>
      <c r="Y286" s="61"/>
      <c r="Z286" s="140"/>
      <c r="AA286" s="140"/>
      <c r="AB286" s="140"/>
      <c r="AC286" s="140"/>
      <c r="AD286" s="61"/>
      <c r="AE286" s="61"/>
      <c r="AF286" s="61"/>
      <c r="AG286" s="61"/>
      <c r="AH286" s="140"/>
      <c r="AI286" s="61"/>
      <c r="AJ286" s="61"/>
      <c r="AK286" s="61"/>
      <c r="AL286" s="61"/>
      <c r="AM286" s="61"/>
      <c r="AN286" s="140"/>
      <c r="AO286" s="140"/>
      <c r="AP286" s="61"/>
      <c r="AQ286" s="61"/>
      <c r="AR286" s="61"/>
      <c r="AS286" s="61"/>
      <c r="AT286" s="140"/>
      <c r="AU286" s="61"/>
      <c r="AV286" s="140"/>
      <c r="AW286" s="140"/>
      <c r="AX286" s="61"/>
      <c r="AY286" s="61"/>
      <c r="AZ286" s="61"/>
      <c r="BA286" s="61"/>
      <c r="BB286" s="61"/>
      <c r="BC286" s="140"/>
      <c r="BD286" s="61"/>
      <c r="BE286" s="140"/>
      <c r="BF286" s="140"/>
      <c r="BG286" s="61"/>
      <c r="BH286" s="61"/>
      <c r="BI286" s="140"/>
      <c r="BJ286" s="61"/>
      <c r="BK286" s="140"/>
      <c r="BL286" s="61"/>
      <c r="BM286" s="140"/>
      <c r="BN286" s="140"/>
      <c r="BO286" s="61"/>
      <c r="BP286" s="61"/>
      <c r="BQ286" s="140"/>
      <c r="BR286" s="61"/>
      <c r="BS286" s="140"/>
      <c r="BT286" s="61"/>
      <c r="BU286" s="140"/>
      <c r="BV286" s="140"/>
      <c r="BW286" s="61"/>
    </row>
    <row r="287" spans="3:75" x14ac:dyDescent="0.25">
      <c r="C287" s="61"/>
      <c r="D287" s="61"/>
      <c r="E287" s="140"/>
      <c r="F287" s="61"/>
      <c r="G287" s="61"/>
      <c r="H287" s="61"/>
      <c r="I287" s="61"/>
      <c r="J287" s="143"/>
      <c r="K287" s="61"/>
      <c r="L287" s="61"/>
      <c r="M287" s="61"/>
      <c r="N287" s="140"/>
      <c r="O287" s="61"/>
      <c r="P287" s="61"/>
      <c r="Q287" s="61"/>
      <c r="R287" s="61"/>
      <c r="S287" s="61"/>
      <c r="T287" s="61"/>
      <c r="U287" s="61"/>
      <c r="V287" s="61"/>
      <c r="W287" s="61"/>
      <c r="X287" s="61"/>
      <c r="Y287" s="61"/>
      <c r="Z287" s="140"/>
      <c r="AA287" s="140"/>
      <c r="AB287" s="140"/>
      <c r="AC287" s="140"/>
      <c r="AD287" s="61"/>
      <c r="AE287" s="61"/>
      <c r="AF287" s="61"/>
      <c r="AG287" s="61"/>
      <c r="AH287" s="140"/>
      <c r="AI287" s="61"/>
      <c r="AJ287" s="61"/>
      <c r="AK287" s="61"/>
      <c r="AL287" s="61"/>
      <c r="AM287" s="61"/>
      <c r="AN287" s="140"/>
      <c r="AO287" s="140"/>
      <c r="AP287" s="61"/>
      <c r="AQ287" s="61"/>
      <c r="AR287" s="61"/>
      <c r="AS287" s="61"/>
      <c r="AT287" s="140"/>
      <c r="AU287" s="61"/>
      <c r="AV287" s="140"/>
      <c r="AW287" s="140"/>
      <c r="AX287" s="61"/>
      <c r="AY287" s="61"/>
      <c r="AZ287" s="61"/>
      <c r="BA287" s="61"/>
      <c r="BB287" s="61"/>
      <c r="BC287" s="140"/>
      <c r="BD287" s="61"/>
      <c r="BE287" s="140"/>
      <c r="BF287" s="140"/>
      <c r="BG287" s="61"/>
      <c r="BH287" s="61"/>
      <c r="BI287" s="140"/>
      <c r="BJ287" s="61"/>
      <c r="BK287" s="140"/>
      <c r="BL287" s="61"/>
      <c r="BM287" s="140"/>
      <c r="BN287" s="140"/>
      <c r="BO287" s="61"/>
      <c r="BP287" s="61"/>
      <c r="BQ287" s="140"/>
      <c r="BR287" s="61"/>
      <c r="BS287" s="140"/>
      <c r="BT287" s="61"/>
      <c r="BU287" s="140"/>
      <c r="BV287" s="140"/>
      <c r="BW287" s="61"/>
    </row>
    <row r="288" spans="3:75" x14ac:dyDescent="0.25">
      <c r="C288" s="61"/>
      <c r="D288" s="61"/>
      <c r="E288" s="140"/>
      <c r="F288" s="61"/>
      <c r="G288" s="61"/>
      <c r="H288" s="139"/>
      <c r="I288" s="61"/>
      <c r="J288" s="143"/>
      <c r="K288" s="61"/>
      <c r="L288" s="61"/>
      <c r="M288" s="61"/>
      <c r="N288" s="140"/>
      <c r="O288" s="61"/>
      <c r="P288" s="61"/>
      <c r="Q288" s="61"/>
      <c r="R288" s="61"/>
      <c r="S288" s="61"/>
      <c r="T288" s="61"/>
      <c r="U288" s="61"/>
      <c r="V288" s="61"/>
      <c r="W288" s="61"/>
      <c r="X288" s="61"/>
      <c r="Y288" s="61"/>
      <c r="Z288" s="140"/>
      <c r="AA288" s="140"/>
      <c r="AB288" s="140"/>
      <c r="AC288" s="140"/>
      <c r="AD288" s="61"/>
      <c r="AE288" s="61"/>
      <c r="AF288" s="61"/>
      <c r="AG288" s="61"/>
      <c r="AH288" s="140"/>
      <c r="AI288" s="61"/>
      <c r="AJ288" s="61"/>
      <c r="AK288" s="61"/>
      <c r="AL288" s="61"/>
      <c r="AM288" s="61"/>
      <c r="AN288" s="140"/>
      <c r="AO288" s="140"/>
      <c r="AP288" s="61"/>
      <c r="AQ288" s="61"/>
      <c r="AR288" s="61"/>
      <c r="AS288" s="61"/>
      <c r="AT288" s="140"/>
      <c r="AU288" s="61"/>
      <c r="AV288" s="140"/>
      <c r="AW288" s="140"/>
      <c r="AX288" s="61"/>
      <c r="AY288" s="61"/>
      <c r="AZ288" s="61"/>
      <c r="BA288" s="61"/>
      <c r="BB288" s="61"/>
      <c r="BC288" s="140"/>
      <c r="BD288" s="61"/>
      <c r="BE288" s="140"/>
      <c r="BF288" s="140"/>
      <c r="BG288" s="61"/>
      <c r="BH288" s="61"/>
      <c r="BI288" s="140"/>
      <c r="BJ288" s="61"/>
      <c r="BK288" s="140"/>
      <c r="BL288" s="61"/>
      <c r="BM288" s="140"/>
      <c r="BN288" s="140"/>
      <c r="BO288" s="61"/>
      <c r="BP288" s="61"/>
      <c r="BQ288" s="140"/>
      <c r="BR288" s="61"/>
      <c r="BS288" s="140"/>
      <c r="BT288" s="61"/>
      <c r="BU288" s="140"/>
      <c r="BV288" s="140"/>
      <c r="BW288" s="61"/>
    </row>
    <row r="289" spans="3:75" x14ac:dyDescent="0.25">
      <c r="C289" s="61"/>
      <c r="D289" s="61"/>
      <c r="E289" s="140"/>
      <c r="F289" s="61"/>
      <c r="G289" s="61"/>
      <c r="H289" s="140"/>
      <c r="I289" s="61"/>
      <c r="J289" s="61"/>
      <c r="K289" s="61"/>
      <c r="L289" s="61"/>
      <c r="M289" s="61"/>
      <c r="N289" s="140"/>
      <c r="O289" s="61"/>
      <c r="P289" s="61"/>
      <c r="Q289" s="61"/>
      <c r="R289" s="61"/>
      <c r="S289" s="61"/>
      <c r="T289" s="61"/>
      <c r="U289" s="61"/>
      <c r="V289" s="61"/>
      <c r="W289" s="61"/>
      <c r="X289" s="61"/>
      <c r="Y289" s="61"/>
      <c r="Z289" s="140"/>
      <c r="AA289" s="140"/>
      <c r="AB289" s="140"/>
      <c r="AC289" s="140"/>
      <c r="AD289" s="61"/>
      <c r="AE289" s="61"/>
      <c r="AF289" s="61"/>
      <c r="AG289" s="61"/>
      <c r="AH289" s="140"/>
      <c r="AI289" s="61"/>
      <c r="AJ289" s="61"/>
      <c r="AK289" s="61"/>
      <c r="AL289" s="61"/>
      <c r="AM289" s="61"/>
      <c r="AN289" s="140"/>
      <c r="AO289" s="140"/>
      <c r="AP289" s="61"/>
      <c r="AQ289" s="61"/>
      <c r="AR289" s="61"/>
      <c r="AS289" s="61"/>
      <c r="AT289" s="140"/>
      <c r="AU289" s="61"/>
      <c r="AV289" s="140"/>
      <c r="AW289" s="140"/>
      <c r="AX289" s="61"/>
      <c r="AY289" s="61"/>
      <c r="AZ289" s="61"/>
      <c r="BA289" s="61"/>
      <c r="BB289" s="61"/>
      <c r="BC289" s="140"/>
      <c r="BD289" s="61"/>
      <c r="BE289" s="140"/>
      <c r="BF289" s="140"/>
      <c r="BG289" s="61"/>
      <c r="BH289" s="61"/>
      <c r="BI289" s="140"/>
      <c r="BJ289" s="61"/>
      <c r="BK289" s="140"/>
      <c r="BL289" s="61"/>
      <c r="BM289" s="140"/>
      <c r="BN289" s="140"/>
      <c r="BO289" s="61"/>
      <c r="BP289" s="61"/>
      <c r="BQ289" s="140"/>
      <c r="BR289" s="61"/>
      <c r="BS289" s="140"/>
      <c r="BT289" s="61"/>
      <c r="BU289" s="140"/>
      <c r="BV289" s="140"/>
      <c r="BW289" s="61"/>
    </row>
    <row r="290" spans="3:75" x14ac:dyDescent="0.25">
      <c r="C290" s="61"/>
      <c r="D290" s="61"/>
      <c r="E290" s="140"/>
      <c r="F290" s="61"/>
      <c r="G290" s="61"/>
      <c r="H290" s="140"/>
      <c r="I290" s="61"/>
      <c r="J290" s="61"/>
      <c r="K290" s="61"/>
      <c r="L290" s="61"/>
      <c r="M290" s="61"/>
      <c r="N290" s="140"/>
      <c r="O290" s="61"/>
      <c r="P290" s="61"/>
      <c r="Q290" s="61"/>
      <c r="R290" s="61"/>
      <c r="S290" s="61"/>
      <c r="T290" s="61"/>
      <c r="U290" s="61"/>
      <c r="V290" s="61"/>
      <c r="W290" s="61"/>
      <c r="X290" s="61"/>
      <c r="Y290" s="61"/>
      <c r="Z290" s="140"/>
      <c r="AA290" s="140"/>
      <c r="AB290" s="140"/>
      <c r="AC290" s="140"/>
      <c r="AD290" s="139"/>
      <c r="AE290" s="61"/>
      <c r="AF290" s="61"/>
      <c r="AG290" s="61"/>
      <c r="AH290" s="140"/>
      <c r="AI290" s="61"/>
      <c r="AJ290" s="61"/>
      <c r="AK290" s="61"/>
      <c r="AL290" s="61"/>
      <c r="AM290" s="61"/>
      <c r="AN290" s="140"/>
      <c r="AO290" s="140"/>
      <c r="AP290" s="139"/>
      <c r="AQ290" s="61"/>
      <c r="AR290" s="61"/>
      <c r="AS290" s="61"/>
      <c r="AT290" s="140"/>
      <c r="AU290" s="61"/>
      <c r="AV290" s="140"/>
      <c r="AW290" s="140"/>
      <c r="AX290" s="61"/>
      <c r="AY290" s="61"/>
      <c r="AZ290" s="61"/>
      <c r="BA290" s="61"/>
      <c r="BB290" s="61"/>
      <c r="BC290" s="140"/>
      <c r="BD290" s="61"/>
      <c r="BE290" s="140"/>
      <c r="BF290" s="140"/>
      <c r="BG290" s="139"/>
      <c r="BH290" s="61"/>
      <c r="BI290" s="140"/>
      <c r="BJ290" s="61"/>
      <c r="BK290" s="140"/>
      <c r="BL290" s="61"/>
      <c r="BM290" s="140"/>
      <c r="BN290" s="140"/>
      <c r="BO290" s="139"/>
      <c r="BP290" s="61"/>
      <c r="BQ290" s="140"/>
      <c r="BR290" s="61"/>
      <c r="BS290" s="140"/>
      <c r="BT290" s="61"/>
      <c r="BU290" s="140"/>
      <c r="BV290" s="140"/>
      <c r="BW290" s="61"/>
    </row>
    <row r="291" spans="3:75" x14ac:dyDescent="0.25">
      <c r="C291" s="61"/>
      <c r="D291" s="61"/>
      <c r="E291" s="140"/>
      <c r="F291" s="61"/>
      <c r="G291" s="61"/>
      <c r="H291" s="140"/>
      <c r="I291" s="61"/>
      <c r="J291" s="61"/>
      <c r="K291" s="61"/>
      <c r="L291" s="61"/>
      <c r="M291" s="61"/>
      <c r="N291" s="140"/>
      <c r="O291" s="61"/>
      <c r="P291" s="61"/>
      <c r="Q291" s="61"/>
      <c r="R291" s="61"/>
      <c r="S291" s="61"/>
      <c r="T291" s="61"/>
      <c r="U291" s="61"/>
      <c r="V291" s="61"/>
      <c r="W291" s="61"/>
      <c r="X291" s="61"/>
      <c r="Y291" s="61"/>
      <c r="Z291" s="140"/>
      <c r="AA291" s="140"/>
      <c r="AB291" s="140"/>
      <c r="AC291" s="140"/>
      <c r="AD291" s="140"/>
      <c r="AE291" s="61"/>
      <c r="AF291" s="61"/>
      <c r="AG291" s="61"/>
      <c r="AH291" s="140"/>
      <c r="AI291" s="61"/>
      <c r="AJ291" s="61"/>
      <c r="AK291" s="61"/>
      <c r="AL291" s="61"/>
      <c r="AM291" s="61"/>
      <c r="AN291" s="140"/>
      <c r="AO291" s="140"/>
      <c r="AP291" s="140"/>
      <c r="AQ291" s="61"/>
      <c r="AR291" s="61"/>
      <c r="AS291" s="61"/>
      <c r="AT291" s="140"/>
      <c r="AU291" s="61"/>
      <c r="AV291" s="140"/>
      <c r="AW291" s="140"/>
      <c r="AX291" s="61"/>
      <c r="AY291" s="61"/>
      <c r="AZ291" s="61"/>
      <c r="BA291" s="61"/>
      <c r="BB291" s="61"/>
      <c r="BC291" s="140"/>
      <c r="BD291" s="61"/>
      <c r="BE291" s="140"/>
      <c r="BF291" s="140"/>
      <c r="BG291" s="140"/>
      <c r="BH291" s="61"/>
      <c r="BI291" s="140"/>
      <c r="BJ291" s="61"/>
      <c r="BK291" s="140"/>
      <c r="BL291" s="61"/>
      <c r="BM291" s="140"/>
      <c r="BN291" s="140"/>
      <c r="BO291" s="140"/>
      <c r="BP291" s="61"/>
      <c r="BQ291" s="140"/>
      <c r="BR291" s="61"/>
      <c r="BS291" s="140"/>
      <c r="BT291" s="61"/>
      <c r="BU291" s="140"/>
      <c r="BV291" s="140"/>
      <c r="BW291" s="61"/>
    </row>
    <row r="292" spans="3:75" x14ac:dyDescent="0.25">
      <c r="C292" s="61"/>
      <c r="D292" s="61"/>
      <c r="E292" s="140"/>
      <c r="F292" s="61"/>
      <c r="G292" s="61"/>
      <c r="H292" s="140"/>
      <c r="I292" s="61"/>
      <c r="J292" s="61"/>
      <c r="K292" s="61"/>
      <c r="L292" s="61"/>
      <c r="M292" s="61"/>
      <c r="N292" s="140"/>
      <c r="O292" s="61"/>
      <c r="P292" s="61"/>
      <c r="Q292" s="61"/>
      <c r="R292" s="61"/>
      <c r="S292" s="61"/>
      <c r="T292" s="61"/>
      <c r="U292" s="61"/>
      <c r="V292" s="61"/>
      <c r="W292" s="61"/>
      <c r="X292" s="61"/>
      <c r="Y292" s="61"/>
      <c r="Z292" s="140"/>
      <c r="AA292" s="140"/>
      <c r="AB292" s="140"/>
      <c r="AC292" s="140"/>
      <c r="AD292" s="140"/>
      <c r="AE292" s="61"/>
      <c r="AF292" s="61"/>
      <c r="AG292" s="61"/>
      <c r="AH292" s="140"/>
      <c r="AI292" s="61"/>
      <c r="AJ292" s="61"/>
      <c r="AK292" s="61"/>
      <c r="AL292" s="61"/>
      <c r="AM292" s="61"/>
      <c r="AN292" s="140"/>
      <c r="AO292" s="140"/>
      <c r="AP292" s="140"/>
      <c r="AQ292" s="61"/>
      <c r="AR292" s="61"/>
      <c r="AS292" s="61"/>
      <c r="AT292" s="140"/>
      <c r="AU292" s="61"/>
      <c r="AV292" s="140"/>
      <c r="AW292" s="140"/>
      <c r="AX292" s="61"/>
      <c r="AY292" s="61"/>
      <c r="AZ292" s="61"/>
      <c r="BA292" s="61"/>
      <c r="BB292" s="61"/>
      <c r="BC292" s="140"/>
      <c r="BD292" s="61"/>
      <c r="BE292" s="140"/>
      <c r="BF292" s="140"/>
      <c r="BG292" s="140"/>
      <c r="BH292" s="61"/>
      <c r="BI292" s="140"/>
      <c r="BJ292" s="61"/>
      <c r="BK292" s="140"/>
      <c r="BL292" s="61"/>
      <c r="BM292" s="140"/>
      <c r="BN292" s="140"/>
      <c r="BO292" s="140"/>
      <c r="BP292" s="61"/>
      <c r="BQ292" s="140"/>
      <c r="BR292" s="61"/>
      <c r="BS292" s="140"/>
      <c r="BT292" s="61"/>
      <c r="BU292" s="140"/>
      <c r="BV292" s="140"/>
      <c r="BW292" s="61"/>
    </row>
    <row r="293" spans="3:75" x14ac:dyDescent="0.25">
      <c r="C293" s="61"/>
      <c r="D293" s="61"/>
      <c r="E293" s="140"/>
      <c r="F293" s="61"/>
      <c r="G293" s="61"/>
      <c r="H293" s="140"/>
      <c r="I293" s="61"/>
      <c r="J293" s="61"/>
      <c r="K293" s="61"/>
      <c r="L293" s="61"/>
      <c r="M293" s="61"/>
      <c r="N293" s="140"/>
      <c r="O293" s="61"/>
      <c r="P293" s="61"/>
      <c r="Q293" s="61"/>
      <c r="R293" s="61"/>
      <c r="S293" s="61"/>
      <c r="T293" s="61"/>
      <c r="U293" s="61"/>
      <c r="V293" s="61"/>
      <c r="W293" s="61"/>
      <c r="X293" s="61"/>
      <c r="Y293" s="61"/>
      <c r="Z293" s="140"/>
      <c r="AA293" s="140"/>
      <c r="AB293" s="140"/>
      <c r="AC293" s="140"/>
      <c r="AD293" s="140"/>
      <c r="AE293" s="61"/>
      <c r="AF293" s="61"/>
      <c r="AG293" s="61"/>
      <c r="AH293" s="140"/>
      <c r="AI293" s="61"/>
      <c r="AJ293" s="61"/>
      <c r="AK293" s="61"/>
      <c r="AL293" s="61"/>
      <c r="AM293" s="61"/>
      <c r="AN293" s="140"/>
      <c r="AO293" s="140"/>
      <c r="AP293" s="140"/>
      <c r="AQ293" s="61"/>
      <c r="AR293" s="61"/>
      <c r="AS293" s="61"/>
      <c r="AT293" s="140"/>
      <c r="AU293" s="61"/>
      <c r="AV293" s="140"/>
      <c r="AW293" s="140"/>
      <c r="AX293" s="61"/>
      <c r="AY293" s="61"/>
      <c r="AZ293" s="61"/>
      <c r="BA293" s="61"/>
      <c r="BB293" s="61"/>
      <c r="BC293" s="140"/>
      <c r="BD293" s="61"/>
      <c r="BE293" s="140"/>
      <c r="BF293" s="140"/>
      <c r="BG293" s="140"/>
      <c r="BH293" s="61"/>
      <c r="BI293" s="140"/>
      <c r="BJ293" s="61"/>
      <c r="BK293" s="140"/>
      <c r="BL293" s="61"/>
      <c r="BM293" s="140"/>
      <c r="BN293" s="140"/>
      <c r="BO293" s="140"/>
      <c r="BP293" s="61"/>
      <c r="BQ293" s="140"/>
      <c r="BR293" s="61"/>
      <c r="BS293" s="140"/>
      <c r="BT293" s="61"/>
      <c r="BU293" s="140"/>
      <c r="BV293" s="140"/>
      <c r="BW293" s="61"/>
    </row>
    <row r="294" spans="3:75" x14ac:dyDescent="0.25">
      <c r="C294" s="61"/>
      <c r="D294" s="61"/>
      <c r="E294" s="140"/>
      <c r="F294" s="61"/>
      <c r="G294" s="61"/>
      <c r="H294" s="140"/>
      <c r="I294" s="61"/>
      <c r="J294" s="61"/>
      <c r="K294" s="61"/>
      <c r="L294" s="61"/>
      <c r="M294" s="61"/>
      <c r="N294" s="61"/>
      <c r="O294" s="140"/>
      <c r="P294" s="140"/>
      <c r="Q294" s="140"/>
      <c r="R294" s="140"/>
      <c r="S294" s="140"/>
      <c r="T294" s="140"/>
      <c r="U294" s="140"/>
      <c r="V294" s="140"/>
      <c r="W294" s="140"/>
      <c r="X294" s="140"/>
      <c r="Y294" s="140"/>
      <c r="Z294" s="61"/>
      <c r="AA294" s="61"/>
      <c r="AB294" s="61"/>
      <c r="AC294" s="61"/>
      <c r="AD294" s="140"/>
      <c r="AE294" s="61"/>
      <c r="AF294" s="61"/>
      <c r="AG294" s="140"/>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c r="BQ294" s="61"/>
      <c r="BR294" s="61"/>
      <c r="BS294" s="61"/>
      <c r="BT294" s="61"/>
      <c r="BU294" s="61"/>
      <c r="BV294" s="61"/>
      <c r="BW294" s="61"/>
    </row>
    <row r="295" spans="3:75" x14ac:dyDescent="0.25">
      <c r="C295" s="61"/>
      <c r="D295" s="61"/>
      <c r="E295" s="140"/>
      <c r="F295" s="61"/>
      <c r="G295" s="61"/>
      <c r="H295" s="140"/>
      <c r="I295" s="61"/>
      <c r="J295" s="61"/>
      <c r="K295" s="61"/>
      <c r="L295" s="61"/>
      <c r="M295" s="61"/>
      <c r="N295" s="61"/>
      <c r="O295" s="140"/>
      <c r="P295" s="140"/>
      <c r="Q295" s="140"/>
      <c r="R295" s="140"/>
      <c r="S295" s="140"/>
      <c r="T295" s="140"/>
      <c r="U295" s="140"/>
      <c r="V295" s="140"/>
      <c r="W295" s="140"/>
      <c r="X295" s="140"/>
      <c r="Y295" s="140"/>
      <c r="Z295" s="61"/>
      <c r="AA295" s="61"/>
      <c r="AB295" s="61"/>
      <c r="AC295" s="61"/>
      <c r="AD295" s="140"/>
      <c r="AE295" s="61"/>
      <c r="AF295" s="61"/>
      <c r="AG295" s="140"/>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c r="BN295" s="61"/>
      <c r="BO295" s="61"/>
      <c r="BP295" s="61"/>
      <c r="BQ295" s="61"/>
      <c r="BR295" s="61"/>
      <c r="BS295" s="61"/>
      <c r="BT295" s="61"/>
      <c r="BU295" s="61"/>
      <c r="BV295" s="61"/>
      <c r="BW295" s="61"/>
    </row>
    <row r="296" spans="3:75" x14ac:dyDescent="0.25">
      <c r="C296" s="61"/>
      <c r="D296" s="61"/>
      <c r="E296" s="140"/>
      <c r="F296" s="61"/>
      <c r="G296" s="61"/>
      <c r="H296" s="140"/>
      <c r="I296" s="61"/>
      <c r="J296" s="61"/>
      <c r="K296" s="61"/>
      <c r="L296" s="61"/>
      <c r="M296" s="61"/>
      <c r="N296" s="61"/>
      <c r="O296" s="140"/>
      <c r="P296" s="140"/>
      <c r="Q296" s="140"/>
      <c r="R296" s="140"/>
      <c r="S296" s="140"/>
      <c r="T296" s="140"/>
      <c r="U296" s="140"/>
      <c r="V296" s="140"/>
      <c r="W296" s="140"/>
      <c r="X296" s="140"/>
      <c r="Y296" s="140"/>
      <c r="Z296" s="61"/>
      <c r="AA296" s="61"/>
      <c r="AB296" s="61"/>
      <c r="AC296" s="61"/>
      <c r="AD296" s="140"/>
      <c r="AE296" s="61"/>
      <c r="AF296" s="61"/>
      <c r="AG296" s="140"/>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c r="BN296" s="61"/>
      <c r="BO296" s="61"/>
      <c r="BP296" s="61"/>
      <c r="BQ296" s="61"/>
      <c r="BR296" s="61"/>
      <c r="BS296" s="61"/>
      <c r="BT296" s="61"/>
      <c r="BU296" s="61"/>
      <c r="BV296" s="61"/>
      <c r="BW296" s="61"/>
    </row>
    <row r="297" spans="3:75" x14ac:dyDescent="0.25">
      <c r="C297" s="61"/>
      <c r="D297" s="61"/>
      <c r="E297" s="140"/>
      <c r="F297" s="61"/>
      <c r="G297" s="61"/>
      <c r="H297" s="140"/>
      <c r="I297" s="61"/>
      <c r="J297" s="61"/>
      <c r="K297" s="61"/>
      <c r="L297" s="61"/>
      <c r="M297" s="61"/>
      <c r="N297" s="61"/>
      <c r="O297" s="140"/>
      <c r="P297" s="140"/>
      <c r="Q297" s="140"/>
      <c r="R297" s="140"/>
      <c r="S297" s="140"/>
      <c r="T297" s="140"/>
      <c r="U297" s="140"/>
      <c r="V297" s="140"/>
      <c r="W297" s="140"/>
      <c r="X297" s="140"/>
      <c r="Y297" s="140"/>
      <c r="Z297" s="61"/>
      <c r="AA297" s="61"/>
      <c r="AB297" s="61"/>
      <c r="AC297" s="61"/>
      <c r="AD297" s="140"/>
      <c r="AE297" s="61"/>
      <c r="AF297" s="61"/>
      <c r="AG297" s="140"/>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c r="BN297" s="61"/>
      <c r="BO297" s="61"/>
      <c r="BP297" s="61"/>
      <c r="BQ297" s="61"/>
      <c r="BR297" s="61"/>
      <c r="BS297" s="61"/>
      <c r="BT297" s="61"/>
      <c r="BU297" s="61"/>
      <c r="BV297" s="61"/>
      <c r="BW297" s="61"/>
    </row>
    <row r="298" spans="3:75" x14ac:dyDescent="0.25">
      <c r="C298" s="61"/>
      <c r="D298" s="61"/>
      <c r="E298" s="140"/>
      <c r="F298" s="61"/>
      <c r="G298" s="61"/>
      <c r="H298" s="140"/>
      <c r="I298" s="61"/>
      <c r="J298" s="61"/>
      <c r="K298" s="61"/>
      <c r="L298" s="61"/>
      <c r="M298" s="61"/>
      <c r="N298" s="61"/>
      <c r="O298" s="140"/>
      <c r="P298" s="140"/>
      <c r="Q298" s="140"/>
      <c r="R298" s="140"/>
      <c r="S298" s="140"/>
      <c r="T298" s="140"/>
      <c r="U298" s="140"/>
      <c r="V298" s="140"/>
      <c r="W298" s="140"/>
      <c r="X298" s="140"/>
      <c r="Y298" s="140"/>
      <c r="Z298" s="61"/>
      <c r="AA298" s="61"/>
      <c r="AB298" s="61"/>
      <c r="AC298" s="61"/>
      <c r="AD298" s="140"/>
      <c r="AE298" s="61"/>
      <c r="AF298" s="61"/>
      <c r="AG298" s="140"/>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c r="BN298" s="61"/>
      <c r="BO298" s="61"/>
      <c r="BP298" s="61"/>
      <c r="BQ298" s="61"/>
      <c r="BR298" s="61"/>
      <c r="BS298" s="61"/>
      <c r="BT298" s="61"/>
      <c r="BU298" s="61"/>
      <c r="BV298" s="61"/>
      <c r="BW298" s="61"/>
    </row>
    <row r="299" spans="3:75" x14ac:dyDescent="0.25">
      <c r="C299" s="61"/>
      <c r="D299" s="61"/>
      <c r="E299" s="140"/>
      <c r="F299" s="61"/>
      <c r="G299" s="61"/>
      <c r="H299" s="140"/>
      <c r="I299" s="61"/>
      <c r="J299" s="61"/>
      <c r="K299" s="61"/>
      <c r="L299" s="61"/>
      <c r="M299" s="61"/>
      <c r="N299" s="61"/>
      <c r="O299" s="140"/>
      <c r="P299" s="140"/>
      <c r="Q299" s="140"/>
      <c r="R299" s="140"/>
      <c r="S299" s="140"/>
      <c r="T299" s="140"/>
      <c r="U299" s="140"/>
      <c r="V299" s="140"/>
      <c r="W299" s="140"/>
      <c r="X299" s="140"/>
      <c r="Y299" s="140"/>
      <c r="Z299" s="61"/>
      <c r="AA299" s="61"/>
      <c r="AB299" s="61"/>
      <c r="AC299" s="61"/>
      <c r="AD299" s="140"/>
      <c r="AE299" s="61"/>
      <c r="AF299" s="61"/>
      <c r="AG299" s="140"/>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c r="BN299" s="61"/>
      <c r="BO299" s="61"/>
      <c r="BP299" s="61"/>
      <c r="BQ299" s="61"/>
      <c r="BR299" s="61"/>
      <c r="BS299" s="61"/>
      <c r="BT299" s="61"/>
      <c r="BU299" s="61"/>
      <c r="BV299" s="61"/>
      <c r="BW299" s="61"/>
    </row>
    <row r="300" spans="3:75" x14ac:dyDescent="0.25">
      <c r="C300" s="61"/>
      <c r="D300" s="61"/>
      <c r="E300" s="140"/>
      <c r="F300" s="61"/>
      <c r="G300" s="61"/>
      <c r="H300" s="140"/>
      <c r="I300" s="61"/>
      <c r="J300" s="61"/>
      <c r="K300" s="61"/>
      <c r="L300" s="61"/>
      <c r="M300" s="61"/>
      <c r="N300" s="61"/>
      <c r="O300" s="140"/>
      <c r="P300" s="140"/>
      <c r="Q300" s="140"/>
      <c r="R300" s="140"/>
      <c r="S300" s="140"/>
      <c r="T300" s="140"/>
      <c r="U300" s="140"/>
      <c r="V300" s="140"/>
      <c r="W300" s="140"/>
      <c r="X300" s="140"/>
      <c r="Y300" s="140"/>
      <c r="Z300" s="61"/>
      <c r="AA300" s="61"/>
      <c r="AB300" s="61"/>
      <c r="AC300" s="61"/>
      <c r="AD300" s="140"/>
      <c r="AE300" s="61"/>
      <c r="AF300" s="61"/>
      <c r="AG300" s="140"/>
      <c r="AH300" s="61"/>
      <c r="AI300" s="61"/>
      <c r="AJ300" s="61"/>
    </row>
    <row r="301" spans="3:75" x14ac:dyDescent="0.25">
      <c r="C301" s="61"/>
      <c r="D301" s="61"/>
      <c r="E301" s="140"/>
      <c r="F301" s="61"/>
      <c r="G301" s="61"/>
      <c r="H301" s="140"/>
      <c r="I301" s="61"/>
      <c r="J301" s="61"/>
      <c r="K301" s="61"/>
      <c r="L301" s="61"/>
      <c r="M301" s="61"/>
      <c r="N301" s="61"/>
      <c r="O301" s="140"/>
      <c r="P301" s="140"/>
      <c r="Q301" s="140"/>
      <c r="R301" s="140"/>
      <c r="S301" s="140"/>
      <c r="T301" s="140"/>
      <c r="U301" s="140"/>
      <c r="V301" s="140"/>
      <c r="W301" s="140"/>
      <c r="X301" s="140"/>
      <c r="Y301" s="140"/>
      <c r="Z301" s="61"/>
      <c r="AA301" s="61"/>
      <c r="AB301" s="61"/>
      <c r="AC301" s="61"/>
      <c r="AD301" s="140"/>
      <c r="AE301" s="61"/>
      <c r="AF301" s="61"/>
      <c r="AG301" s="140"/>
      <c r="AH301" s="61"/>
      <c r="AI301" s="61"/>
      <c r="AJ301" s="61"/>
    </row>
    <row r="302" spans="3:75" x14ac:dyDescent="0.25">
      <c r="C302" s="61"/>
      <c r="D302" s="61"/>
      <c r="E302" s="140"/>
      <c r="F302" s="61"/>
      <c r="G302" s="61"/>
      <c r="H302" s="140"/>
      <c r="I302" s="61"/>
      <c r="J302" s="61"/>
      <c r="K302" s="61"/>
      <c r="L302" s="61"/>
      <c r="M302" s="61"/>
      <c r="N302" s="61"/>
      <c r="O302" s="140"/>
      <c r="P302" s="140"/>
      <c r="Q302" s="140"/>
      <c r="R302" s="140"/>
      <c r="S302" s="140"/>
      <c r="T302" s="140"/>
      <c r="U302" s="140"/>
      <c r="V302" s="140"/>
      <c r="W302" s="140"/>
      <c r="X302" s="140"/>
      <c r="Y302" s="140"/>
      <c r="Z302" s="61"/>
      <c r="AA302" s="61"/>
      <c r="AB302" s="61"/>
      <c r="AC302" s="61"/>
      <c r="AD302" s="140"/>
      <c r="AE302" s="61"/>
      <c r="AF302" s="61"/>
      <c r="AG302" s="140"/>
      <c r="AH302" s="61"/>
      <c r="AI302" s="61"/>
      <c r="AJ302" s="61"/>
    </row>
    <row r="303" spans="3:75" x14ac:dyDescent="0.25">
      <c r="C303" s="61"/>
      <c r="D303" s="61"/>
      <c r="E303" s="140"/>
      <c r="F303" s="61"/>
      <c r="G303" s="61"/>
      <c r="H303" s="140"/>
      <c r="I303" s="61"/>
      <c r="J303" s="61"/>
      <c r="K303" s="61"/>
      <c r="L303" s="61"/>
      <c r="M303" s="61"/>
      <c r="N303" s="61"/>
      <c r="O303" s="140"/>
      <c r="P303" s="140"/>
      <c r="Q303" s="140"/>
      <c r="R303" s="140"/>
      <c r="S303" s="140"/>
      <c r="T303" s="140"/>
      <c r="U303" s="140"/>
      <c r="V303" s="140"/>
      <c r="W303" s="140"/>
      <c r="X303" s="140"/>
      <c r="Y303" s="140"/>
      <c r="Z303" s="61"/>
      <c r="AA303" s="61"/>
      <c r="AB303" s="61"/>
      <c r="AC303" s="61"/>
      <c r="AD303" s="140"/>
      <c r="AE303" s="61"/>
      <c r="AF303" s="61"/>
      <c r="AG303" s="140"/>
      <c r="AH303" s="61"/>
      <c r="AI303" s="61"/>
      <c r="AJ303" s="61"/>
    </row>
    <row r="304" spans="3:75" x14ac:dyDescent="0.25">
      <c r="C304" s="61"/>
      <c r="D304" s="61"/>
      <c r="E304" s="140"/>
      <c r="F304" s="61"/>
      <c r="G304" s="61"/>
      <c r="H304" s="140"/>
      <c r="I304" s="61"/>
      <c r="J304" s="61"/>
      <c r="K304" s="61"/>
      <c r="L304" s="61"/>
      <c r="M304" s="61"/>
      <c r="N304" s="61"/>
      <c r="O304" s="140"/>
      <c r="P304" s="140"/>
      <c r="Q304" s="140"/>
      <c r="R304" s="140"/>
      <c r="S304" s="140"/>
      <c r="T304" s="140"/>
      <c r="U304" s="140"/>
      <c r="V304" s="140"/>
      <c r="W304" s="140"/>
      <c r="X304" s="140"/>
      <c r="Y304" s="140"/>
      <c r="Z304" s="61"/>
      <c r="AA304" s="61"/>
      <c r="AB304" s="61"/>
      <c r="AC304" s="61"/>
      <c r="AD304" s="140"/>
      <c r="AE304" s="61"/>
      <c r="AF304" s="61"/>
      <c r="AG304" s="140"/>
      <c r="AH304" s="61"/>
      <c r="AI304" s="61"/>
      <c r="AJ304" s="61"/>
    </row>
    <row r="305" spans="3:36" x14ac:dyDescent="0.25">
      <c r="C305" s="61"/>
      <c r="D305" s="61"/>
      <c r="E305" s="140"/>
      <c r="F305" s="61"/>
      <c r="G305" s="61"/>
      <c r="H305" s="140"/>
      <c r="I305" s="61"/>
      <c r="J305" s="61"/>
      <c r="K305" s="61"/>
      <c r="L305" s="61"/>
      <c r="M305" s="61"/>
      <c r="N305" s="61"/>
      <c r="O305" s="140"/>
      <c r="P305" s="140"/>
      <c r="Q305" s="140"/>
      <c r="R305" s="140"/>
      <c r="S305" s="140"/>
      <c r="T305" s="140"/>
      <c r="U305" s="140"/>
      <c r="V305" s="140"/>
      <c r="W305" s="140"/>
      <c r="X305" s="140"/>
      <c r="Y305" s="140"/>
      <c r="Z305" s="61"/>
      <c r="AA305" s="61"/>
      <c r="AB305" s="61"/>
      <c r="AC305" s="61"/>
      <c r="AD305" s="140"/>
      <c r="AE305" s="61"/>
      <c r="AF305" s="61"/>
      <c r="AG305" s="140"/>
      <c r="AH305" s="61"/>
      <c r="AI305" s="61"/>
      <c r="AJ305" s="61"/>
    </row>
    <row r="306" spans="3:36" x14ac:dyDescent="0.25">
      <c r="C306" s="61"/>
      <c r="D306" s="61"/>
      <c r="E306" s="140"/>
      <c r="F306" s="61"/>
      <c r="G306" s="61"/>
      <c r="H306" s="140"/>
      <c r="I306" s="61"/>
      <c r="J306" s="61"/>
      <c r="K306" s="61"/>
      <c r="L306" s="61"/>
      <c r="M306" s="61"/>
      <c r="N306" s="61"/>
      <c r="O306" s="140"/>
      <c r="P306" s="140"/>
      <c r="Q306" s="140"/>
      <c r="R306" s="140"/>
      <c r="S306" s="140"/>
      <c r="T306" s="140"/>
      <c r="U306" s="140"/>
      <c r="V306" s="140"/>
      <c r="W306" s="140"/>
      <c r="X306" s="140"/>
      <c r="Y306" s="140"/>
      <c r="Z306" s="61"/>
      <c r="AA306" s="61"/>
      <c r="AB306" s="61"/>
      <c r="AC306" s="61"/>
      <c r="AD306" s="140"/>
      <c r="AE306" s="61"/>
      <c r="AF306" s="61"/>
      <c r="AG306" s="140"/>
      <c r="AH306" s="61"/>
      <c r="AI306" s="61"/>
      <c r="AJ306" s="61"/>
    </row>
    <row r="307" spans="3:36" x14ac:dyDescent="0.25">
      <c r="C307" s="61"/>
      <c r="D307" s="61"/>
      <c r="E307" s="140"/>
      <c r="F307" s="61"/>
      <c r="G307" s="61"/>
      <c r="H307" s="140"/>
      <c r="I307" s="61"/>
      <c r="J307" s="61"/>
      <c r="K307" s="61"/>
      <c r="L307" s="61"/>
      <c r="M307" s="61"/>
      <c r="N307" s="61"/>
      <c r="O307" s="140"/>
      <c r="P307" s="140"/>
      <c r="Q307" s="140"/>
      <c r="R307" s="140"/>
      <c r="S307" s="140"/>
      <c r="T307" s="140"/>
      <c r="U307" s="140"/>
      <c r="V307" s="140"/>
      <c r="W307" s="140"/>
      <c r="X307" s="140"/>
      <c r="Y307" s="140"/>
      <c r="Z307" s="61"/>
      <c r="AA307" s="61"/>
      <c r="AB307" s="61"/>
      <c r="AC307" s="61"/>
      <c r="AD307" s="140"/>
      <c r="AE307" s="61"/>
      <c r="AF307" s="61"/>
      <c r="AG307" s="140"/>
      <c r="AH307" s="61"/>
      <c r="AI307" s="61"/>
      <c r="AJ307" s="61"/>
    </row>
    <row r="308" spans="3:36" x14ac:dyDescent="0.25">
      <c r="C308" s="61"/>
      <c r="D308" s="61"/>
      <c r="E308" s="61"/>
      <c r="F308" s="61"/>
      <c r="G308" s="61"/>
      <c r="H308" s="140"/>
      <c r="I308" s="61"/>
      <c r="J308" s="61"/>
      <c r="K308" s="61"/>
      <c r="L308" s="61"/>
      <c r="M308" s="61"/>
      <c r="N308" s="61"/>
      <c r="O308" s="140"/>
      <c r="P308" s="140"/>
      <c r="Q308" s="140"/>
      <c r="R308" s="140"/>
      <c r="S308" s="140"/>
      <c r="T308" s="140"/>
      <c r="U308" s="140"/>
      <c r="V308" s="140"/>
      <c r="W308" s="140"/>
      <c r="X308" s="140"/>
      <c r="Y308" s="140"/>
      <c r="Z308" s="61"/>
      <c r="AA308" s="61"/>
      <c r="AB308" s="61"/>
      <c r="AC308" s="61"/>
      <c r="AD308" s="140"/>
      <c r="AE308" s="61"/>
      <c r="AF308" s="61"/>
      <c r="AG308" s="140"/>
      <c r="AH308" s="61"/>
      <c r="AI308" s="61"/>
      <c r="AJ308" s="61"/>
    </row>
    <row r="309" spans="3:36" x14ac:dyDescent="0.25">
      <c r="C309" s="61"/>
      <c r="D309" s="61"/>
      <c r="E309" s="61"/>
      <c r="F309" s="61"/>
      <c r="G309" s="61"/>
      <c r="H309" s="140"/>
      <c r="I309" s="61"/>
      <c r="J309" s="61"/>
      <c r="K309" s="61"/>
      <c r="L309" s="61"/>
      <c r="M309" s="61"/>
      <c r="N309" s="61"/>
      <c r="O309" s="140"/>
      <c r="P309" s="140"/>
      <c r="Q309" s="140"/>
      <c r="R309" s="140"/>
      <c r="S309" s="140"/>
      <c r="T309" s="140"/>
      <c r="U309" s="140"/>
      <c r="V309" s="140"/>
      <c r="W309" s="140"/>
      <c r="X309" s="140"/>
      <c r="Y309" s="140"/>
      <c r="Z309" s="61"/>
      <c r="AA309" s="61"/>
      <c r="AB309" s="61"/>
      <c r="AC309" s="61"/>
      <c r="AD309" s="140"/>
      <c r="AE309" s="61"/>
      <c r="AF309" s="61"/>
      <c r="AG309" s="140"/>
      <c r="AH309" s="61"/>
      <c r="AI309" s="61"/>
      <c r="AJ309" s="61"/>
    </row>
    <row r="310" spans="3:36" x14ac:dyDescent="0.25">
      <c r="C310" s="143"/>
      <c r="D310" s="143"/>
      <c r="E310" s="61"/>
      <c r="F310" s="61"/>
      <c r="G310" s="143"/>
      <c r="H310" s="61"/>
      <c r="I310" s="61"/>
      <c r="J310" s="61"/>
      <c r="K310" s="61"/>
      <c r="L310" s="61"/>
      <c r="M310" s="143"/>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row>
    <row r="311" spans="3:36" x14ac:dyDescent="0.25">
      <c r="C311" s="143"/>
      <c r="D311" s="143"/>
      <c r="E311" s="61"/>
      <c r="F311" s="61"/>
      <c r="G311" s="143"/>
      <c r="H311" s="61"/>
      <c r="I311" s="61"/>
      <c r="J311" s="61"/>
      <c r="K311" s="61"/>
      <c r="L311" s="61"/>
      <c r="M311" s="143"/>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row>
    <row r="312" spans="3:36" x14ac:dyDescent="0.25">
      <c r="C312" s="143"/>
      <c r="D312" s="143"/>
      <c r="E312" s="139"/>
      <c r="F312" s="61"/>
      <c r="G312" s="143"/>
      <c r="H312" s="61"/>
      <c r="I312" s="61"/>
      <c r="J312" s="143"/>
      <c r="K312" s="61"/>
      <c r="L312" s="61"/>
      <c r="M312" s="143"/>
      <c r="N312" s="143"/>
      <c r="O312" s="61"/>
      <c r="P312" s="61"/>
      <c r="Q312" s="61"/>
      <c r="R312" s="61"/>
      <c r="S312" s="61"/>
      <c r="T312" s="61"/>
      <c r="U312" s="61"/>
      <c r="V312" s="61"/>
      <c r="W312" s="61"/>
      <c r="X312" s="61"/>
      <c r="Y312" s="61"/>
      <c r="Z312" s="61"/>
      <c r="AA312" s="61"/>
      <c r="AB312" s="61"/>
      <c r="AC312" s="143"/>
      <c r="AD312" s="61"/>
      <c r="AE312" s="61"/>
      <c r="AF312" s="143"/>
      <c r="AG312" s="61"/>
      <c r="AH312" s="61"/>
      <c r="AI312" s="61"/>
      <c r="AJ312" s="61"/>
    </row>
    <row r="313" spans="3:36" x14ac:dyDescent="0.25">
      <c r="C313" s="61"/>
      <c r="D313" s="61"/>
      <c r="E313" s="140"/>
      <c r="F313" s="61"/>
      <c r="G313" s="61"/>
      <c r="H313" s="61"/>
      <c r="I313" s="61"/>
      <c r="J313" s="143"/>
      <c r="K313" s="61"/>
      <c r="L313" s="61"/>
      <c r="M313" s="61"/>
      <c r="N313" s="143"/>
      <c r="O313" s="61"/>
      <c r="P313" s="61"/>
      <c r="Q313" s="61"/>
      <c r="R313" s="61"/>
      <c r="S313" s="61"/>
      <c r="T313" s="61"/>
      <c r="U313" s="61"/>
      <c r="V313" s="61"/>
      <c r="W313" s="61"/>
      <c r="X313" s="61"/>
      <c r="Y313" s="61"/>
      <c r="Z313" s="61"/>
      <c r="AA313" s="61"/>
      <c r="AB313" s="61"/>
      <c r="AC313" s="143"/>
      <c r="AD313" s="61"/>
      <c r="AE313" s="61"/>
      <c r="AF313" s="143"/>
      <c r="AG313" s="61"/>
      <c r="AH313" s="61"/>
      <c r="AI313" s="61"/>
      <c r="AJ313" s="61"/>
    </row>
    <row r="314" spans="3:36" x14ac:dyDescent="0.25">
      <c r="C314" s="61"/>
      <c r="D314" s="61"/>
      <c r="E314" s="140"/>
      <c r="F314" s="61"/>
      <c r="G314" s="61"/>
      <c r="H314" s="139"/>
      <c r="I314" s="61"/>
      <c r="J314" s="143"/>
      <c r="K314" s="61"/>
      <c r="L314" s="61"/>
      <c r="M314" s="61"/>
      <c r="N314" s="143"/>
      <c r="O314" s="139"/>
      <c r="P314" s="139"/>
      <c r="Q314" s="139"/>
      <c r="R314" s="139"/>
      <c r="S314" s="139"/>
      <c r="T314" s="139"/>
      <c r="U314" s="139"/>
      <c r="V314" s="139"/>
      <c r="W314" s="139"/>
      <c r="X314" s="139"/>
      <c r="Y314" s="139"/>
      <c r="Z314" s="61"/>
      <c r="AA314" s="61"/>
      <c r="AB314" s="61"/>
      <c r="AC314" s="143"/>
      <c r="AD314" s="139"/>
      <c r="AE314" s="61"/>
      <c r="AF314" s="143"/>
      <c r="AG314" s="139"/>
      <c r="AH314" s="61"/>
      <c r="AI314" s="61"/>
      <c r="AJ314" s="61"/>
    </row>
    <row r="315" spans="3:36" x14ac:dyDescent="0.25">
      <c r="C315" s="61"/>
      <c r="D315" s="61"/>
      <c r="E315" s="140"/>
      <c r="F315" s="61"/>
      <c r="G315" s="61"/>
      <c r="H315" s="140"/>
      <c r="I315" s="61"/>
      <c r="J315" s="61"/>
      <c r="K315" s="61"/>
      <c r="L315" s="61"/>
      <c r="M315" s="61"/>
      <c r="N315" s="61"/>
      <c r="O315" s="140"/>
      <c r="P315" s="140"/>
      <c r="Q315" s="140"/>
      <c r="R315" s="140"/>
      <c r="S315" s="140"/>
      <c r="T315" s="140"/>
      <c r="U315" s="140"/>
      <c r="V315" s="140"/>
      <c r="W315" s="140"/>
      <c r="X315" s="140"/>
      <c r="Y315" s="140"/>
      <c r="Z315" s="61"/>
      <c r="AA315" s="61"/>
      <c r="AB315" s="61"/>
      <c r="AC315" s="61"/>
      <c r="AD315" s="140"/>
      <c r="AE315" s="61"/>
      <c r="AF315" s="61"/>
      <c r="AG315" s="140"/>
      <c r="AH315" s="61"/>
      <c r="AI315" s="61"/>
      <c r="AJ315" s="61"/>
    </row>
    <row r="316" spans="3:36" x14ac:dyDescent="0.25">
      <c r="C316" s="61"/>
      <c r="D316" s="61"/>
      <c r="E316" s="140"/>
      <c r="F316" s="61"/>
      <c r="G316" s="61"/>
      <c r="H316" s="140"/>
      <c r="I316" s="61"/>
      <c r="J316" s="61"/>
      <c r="K316" s="61"/>
      <c r="L316" s="61"/>
      <c r="M316" s="61"/>
      <c r="N316" s="61"/>
      <c r="O316" s="140"/>
      <c r="P316" s="140"/>
      <c r="Q316" s="140"/>
      <c r="R316" s="140"/>
      <c r="S316" s="140"/>
      <c r="T316" s="140"/>
      <c r="U316" s="140"/>
      <c r="V316" s="140"/>
      <c r="W316" s="140"/>
      <c r="X316" s="140"/>
      <c r="Y316" s="140"/>
      <c r="Z316" s="61"/>
      <c r="AA316" s="61"/>
      <c r="AB316" s="61"/>
      <c r="AC316" s="61"/>
      <c r="AD316" s="140"/>
      <c r="AE316" s="61"/>
      <c r="AF316" s="61"/>
      <c r="AG316" s="140"/>
      <c r="AH316" s="61"/>
      <c r="AI316" s="61"/>
      <c r="AJ316" s="61"/>
    </row>
    <row r="317" spans="3:36" x14ac:dyDescent="0.25">
      <c r="C317" s="61"/>
      <c r="D317" s="61"/>
      <c r="E317" s="140"/>
      <c r="F317" s="61"/>
      <c r="G317" s="61"/>
      <c r="H317" s="140"/>
      <c r="I317" s="61"/>
      <c r="J317" s="61"/>
      <c r="K317" s="61"/>
      <c r="L317" s="61"/>
      <c r="M317" s="61"/>
      <c r="N317" s="61"/>
      <c r="O317" s="140"/>
      <c r="P317" s="140"/>
      <c r="Q317" s="140"/>
      <c r="R317" s="140"/>
      <c r="S317" s="140"/>
      <c r="T317" s="140"/>
      <c r="U317" s="140"/>
      <c r="V317" s="140"/>
      <c r="W317" s="140"/>
      <c r="X317" s="140"/>
      <c r="Y317" s="140"/>
      <c r="Z317" s="61"/>
      <c r="AA317" s="61"/>
      <c r="AB317" s="61"/>
      <c r="AC317" s="61"/>
      <c r="AD317" s="140"/>
      <c r="AE317" s="61"/>
      <c r="AF317" s="61"/>
      <c r="AG317" s="140"/>
      <c r="AH317" s="61"/>
      <c r="AI317" s="61"/>
      <c r="AJ317" s="61"/>
    </row>
    <row r="318" spans="3:36" x14ac:dyDescent="0.25">
      <c r="C318" s="61"/>
      <c r="D318" s="61"/>
      <c r="E318" s="140"/>
      <c r="F318" s="61"/>
      <c r="G318" s="61"/>
      <c r="H318" s="140"/>
      <c r="I318" s="61"/>
      <c r="J318" s="61"/>
      <c r="K318" s="61"/>
      <c r="L318" s="61"/>
      <c r="M318" s="61"/>
      <c r="N318" s="61"/>
      <c r="O318" s="140"/>
      <c r="P318" s="140"/>
      <c r="Q318" s="140"/>
      <c r="R318" s="140"/>
      <c r="S318" s="140"/>
      <c r="T318" s="140"/>
      <c r="U318" s="140"/>
      <c r="V318" s="140"/>
      <c r="W318" s="140"/>
      <c r="X318" s="140"/>
      <c r="Y318" s="140"/>
      <c r="Z318" s="61"/>
      <c r="AA318" s="61"/>
      <c r="AB318" s="61"/>
      <c r="AC318" s="61"/>
      <c r="AD318" s="140"/>
      <c r="AE318" s="61"/>
      <c r="AF318" s="61"/>
      <c r="AG318" s="140"/>
      <c r="AH318" s="61"/>
      <c r="AI318" s="61"/>
      <c r="AJ318" s="61"/>
    </row>
    <row r="319" spans="3:36" x14ac:dyDescent="0.25">
      <c r="C319" s="61"/>
      <c r="D319" s="61"/>
      <c r="E319" s="140"/>
      <c r="F319" s="61"/>
      <c r="G319" s="61"/>
      <c r="H319" s="140"/>
      <c r="I319" s="61"/>
      <c r="J319" s="61"/>
      <c r="K319" s="61"/>
      <c r="L319" s="61"/>
      <c r="M319" s="61"/>
      <c r="N319" s="61"/>
      <c r="O319" s="140"/>
      <c r="P319" s="140"/>
      <c r="Q319" s="140"/>
      <c r="R319" s="140"/>
      <c r="S319" s="140"/>
      <c r="T319" s="140"/>
      <c r="U319" s="140"/>
      <c r="V319" s="140"/>
      <c r="W319" s="140"/>
      <c r="X319" s="140"/>
      <c r="Y319" s="140"/>
      <c r="Z319" s="61"/>
      <c r="AA319" s="61"/>
      <c r="AB319" s="61"/>
      <c r="AC319" s="61"/>
      <c r="AD319" s="140"/>
      <c r="AE319" s="61"/>
      <c r="AF319" s="61"/>
      <c r="AG319" s="140"/>
      <c r="AH319" s="61"/>
      <c r="AI319" s="61"/>
      <c r="AJ319" s="61"/>
    </row>
    <row r="320" spans="3:36" x14ac:dyDescent="0.25">
      <c r="C320" s="61"/>
      <c r="D320" s="61"/>
      <c r="E320" s="140"/>
      <c r="F320" s="61"/>
      <c r="G320" s="61"/>
      <c r="H320" s="140"/>
      <c r="I320" s="61"/>
      <c r="J320" s="61"/>
      <c r="K320" s="61"/>
      <c r="L320" s="61"/>
      <c r="M320" s="61"/>
      <c r="N320" s="61"/>
      <c r="O320" s="140"/>
      <c r="P320" s="140"/>
      <c r="Q320" s="140"/>
      <c r="R320" s="140"/>
      <c r="S320" s="140"/>
      <c r="T320" s="140"/>
      <c r="U320" s="140"/>
      <c r="V320" s="140"/>
      <c r="W320" s="140"/>
      <c r="X320" s="140"/>
      <c r="Y320" s="140"/>
      <c r="Z320" s="61"/>
      <c r="AA320" s="61"/>
      <c r="AB320" s="61"/>
      <c r="AC320" s="61"/>
      <c r="AD320" s="140"/>
      <c r="AE320" s="61"/>
      <c r="AF320" s="61"/>
      <c r="AG320" s="140"/>
      <c r="AH320" s="61"/>
      <c r="AI320" s="61"/>
      <c r="AJ320" s="61"/>
    </row>
    <row r="321" spans="3:36" x14ac:dyDescent="0.25">
      <c r="C321" s="61"/>
      <c r="D321" s="61"/>
      <c r="E321" s="140"/>
      <c r="F321" s="61"/>
      <c r="G321" s="61"/>
      <c r="H321" s="140"/>
      <c r="I321" s="61"/>
      <c r="J321" s="61"/>
      <c r="K321" s="61"/>
      <c r="L321" s="61"/>
      <c r="M321" s="61"/>
      <c r="N321" s="61"/>
      <c r="O321" s="140"/>
      <c r="P321" s="140"/>
      <c r="Q321" s="140"/>
      <c r="R321" s="140"/>
      <c r="S321" s="140"/>
      <c r="T321" s="140"/>
      <c r="U321" s="140"/>
      <c r="V321" s="140"/>
      <c r="W321" s="140"/>
      <c r="X321" s="140"/>
      <c r="Y321" s="140"/>
      <c r="Z321" s="61"/>
      <c r="AA321" s="61"/>
      <c r="AB321" s="61"/>
      <c r="AC321" s="61"/>
      <c r="AD321" s="140"/>
      <c r="AE321" s="61"/>
      <c r="AF321" s="61"/>
      <c r="AG321" s="140"/>
      <c r="AH321" s="61"/>
      <c r="AI321" s="61"/>
      <c r="AJ321" s="61"/>
    </row>
    <row r="322" spans="3:36" x14ac:dyDescent="0.25">
      <c r="C322" s="61"/>
      <c r="D322" s="61"/>
      <c r="E322" s="140"/>
      <c r="F322" s="61"/>
      <c r="G322" s="61"/>
      <c r="H322" s="140"/>
      <c r="I322" s="61"/>
      <c r="J322" s="61"/>
      <c r="K322" s="61"/>
      <c r="L322" s="61"/>
      <c r="M322" s="61"/>
      <c r="N322" s="61"/>
      <c r="O322" s="140"/>
      <c r="P322" s="140"/>
      <c r="Q322" s="140"/>
      <c r="R322" s="140"/>
      <c r="S322" s="140"/>
      <c r="T322" s="140"/>
      <c r="U322" s="140"/>
      <c r="V322" s="140"/>
      <c r="W322" s="140"/>
      <c r="X322" s="140"/>
      <c r="Y322" s="140"/>
      <c r="Z322" s="61"/>
      <c r="AA322" s="61"/>
      <c r="AB322" s="61"/>
      <c r="AC322" s="61"/>
      <c r="AD322" s="140"/>
      <c r="AE322" s="61"/>
      <c r="AF322" s="61"/>
      <c r="AG322" s="140"/>
      <c r="AH322" s="61"/>
      <c r="AI322" s="61"/>
      <c r="AJ322" s="61"/>
    </row>
    <row r="323" spans="3:36" x14ac:dyDescent="0.25">
      <c r="C323" s="61"/>
      <c r="D323" s="61"/>
      <c r="E323" s="140"/>
      <c r="F323" s="61"/>
      <c r="G323" s="61"/>
      <c r="H323" s="140"/>
      <c r="I323" s="61"/>
      <c r="J323" s="61"/>
      <c r="K323" s="61"/>
      <c r="L323" s="61"/>
      <c r="M323" s="61"/>
      <c r="N323" s="61"/>
      <c r="O323" s="140"/>
      <c r="P323" s="140"/>
      <c r="Q323" s="140"/>
      <c r="R323" s="140"/>
      <c r="S323" s="140"/>
      <c r="T323" s="140"/>
      <c r="U323" s="140"/>
      <c r="V323" s="140"/>
      <c r="W323" s="140"/>
      <c r="X323" s="140"/>
      <c r="Y323" s="140"/>
      <c r="Z323" s="61"/>
      <c r="AA323" s="61"/>
      <c r="AB323" s="61"/>
      <c r="AC323" s="61"/>
      <c r="AD323" s="140"/>
      <c r="AE323" s="61"/>
      <c r="AF323" s="61"/>
      <c r="AG323" s="140"/>
      <c r="AH323" s="61"/>
      <c r="AI323" s="61"/>
      <c r="AJ323" s="61"/>
    </row>
    <row r="324" spans="3:36" x14ac:dyDescent="0.25">
      <c r="C324" s="61"/>
      <c r="D324" s="61"/>
      <c r="E324" s="140"/>
      <c r="F324" s="61"/>
      <c r="G324" s="61"/>
      <c r="H324" s="140"/>
      <c r="I324" s="61"/>
      <c r="J324" s="61"/>
      <c r="K324" s="61"/>
      <c r="L324" s="61"/>
      <c r="M324" s="61"/>
      <c r="N324" s="61"/>
      <c r="O324" s="140"/>
      <c r="P324" s="140"/>
      <c r="Q324" s="140"/>
      <c r="R324" s="140"/>
      <c r="S324" s="140"/>
      <c r="T324" s="140"/>
      <c r="U324" s="140"/>
      <c r="V324" s="140"/>
      <c r="W324" s="140"/>
      <c r="X324" s="140"/>
      <c r="Y324" s="140"/>
      <c r="Z324" s="61"/>
      <c r="AA324" s="61"/>
      <c r="AB324" s="61"/>
      <c r="AC324" s="61"/>
      <c r="AD324" s="140"/>
      <c r="AE324" s="61"/>
      <c r="AF324" s="61"/>
      <c r="AG324" s="140"/>
      <c r="AH324" s="61"/>
      <c r="AI324" s="61"/>
      <c r="AJ324" s="61"/>
    </row>
    <row r="325" spans="3:36" x14ac:dyDescent="0.25">
      <c r="C325" s="61"/>
      <c r="D325" s="61"/>
      <c r="E325" s="140"/>
      <c r="F325" s="61"/>
      <c r="G325" s="61"/>
      <c r="H325" s="140"/>
      <c r="I325" s="61"/>
      <c r="J325" s="61"/>
      <c r="K325" s="61"/>
      <c r="L325" s="61"/>
      <c r="M325" s="61"/>
      <c r="N325" s="61"/>
      <c r="O325" s="140"/>
      <c r="P325" s="140"/>
      <c r="Q325" s="140"/>
      <c r="R325" s="140"/>
      <c r="S325" s="140"/>
      <c r="T325" s="140"/>
      <c r="U325" s="140"/>
      <c r="V325" s="140"/>
      <c r="W325" s="140"/>
      <c r="X325" s="140"/>
      <c r="Y325" s="140"/>
      <c r="Z325" s="61"/>
      <c r="AA325" s="61"/>
      <c r="AB325" s="61"/>
      <c r="AC325" s="61"/>
      <c r="AD325" s="140"/>
      <c r="AE325" s="61"/>
      <c r="AF325" s="61"/>
      <c r="AG325" s="140"/>
      <c r="AH325" s="61"/>
      <c r="AI325" s="61"/>
      <c r="AJ325" s="61"/>
    </row>
    <row r="326" spans="3:36" x14ac:dyDescent="0.25">
      <c r="C326" s="61"/>
      <c r="D326" s="61"/>
      <c r="E326" s="140"/>
      <c r="F326" s="61"/>
      <c r="G326" s="61"/>
      <c r="H326" s="140"/>
      <c r="I326" s="61"/>
      <c r="J326" s="61"/>
      <c r="K326" s="61"/>
      <c r="L326" s="61"/>
      <c r="M326" s="61"/>
      <c r="N326" s="61"/>
      <c r="O326" s="140"/>
      <c r="P326" s="140"/>
      <c r="Q326" s="140"/>
      <c r="R326" s="140"/>
      <c r="S326" s="140"/>
      <c r="T326" s="140"/>
      <c r="U326" s="140"/>
      <c r="V326" s="140"/>
      <c r="W326" s="140"/>
      <c r="X326" s="140"/>
      <c r="Y326" s="140"/>
      <c r="Z326" s="61"/>
      <c r="AA326" s="61"/>
      <c r="AB326" s="61"/>
      <c r="AC326" s="61"/>
      <c r="AD326" s="140"/>
      <c r="AE326" s="61"/>
      <c r="AF326" s="61"/>
      <c r="AG326" s="140"/>
      <c r="AH326" s="61"/>
      <c r="AI326" s="61"/>
      <c r="AJ326" s="61"/>
    </row>
    <row r="327" spans="3:36" x14ac:dyDescent="0.25">
      <c r="C327" s="61"/>
      <c r="D327" s="61"/>
      <c r="E327" s="140"/>
      <c r="F327" s="61"/>
      <c r="G327" s="61"/>
      <c r="H327" s="140"/>
      <c r="I327" s="61"/>
      <c r="J327" s="61"/>
      <c r="K327" s="61"/>
      <c r="L327" s="61"/>
      <c r="M327" s="61"/>
      <c r="N327" s="61"/>
      <c r="O327" s="140"/>
      <c r="P327" s="140"/>
      <c r="Q327" s="140"/>
      <c r="R327" s="140"/>
      <c r="S327" s="140"/>
      <c r="T327" s="140"/>
      <c r="U327" s="140"/>
      <c r="V327" s="140"/>
      <c r="W327" s="140"/>
      <c r="X327" s="140"/>
      <c r="Y327" s="140"/>
      <c r="Z327" s="61"/>
      <c r="AA327" s="61"/>
      <c r="AB327" s="61"/>
      <c r="AC327" s="61"/>
      <c r="AD327" s="140"/>
      <c r="AE327" s="61"/>
      <c r="AF327" s="61"/>
      <c r="AG327" s="140"/>
      <c r="AH327" s="61"/>
      <c r="AI327" s="61"/>
      <c r="AJ327" s="61"/>
    </row>
    <row r="328" spans="3:36" x14ac:dyDescent="0.25">
      <c r="C328" s="61"/>
      <c r="D328" s="61"/>
      <c r="E328" s="140"/>
      <c r="F328" s="61"/>
      <c r="G328" s="61"/>
      <c r="H328" s="140"/>
      <c r="I328" s="61"/>
      <c r="J328" s="61"/>
      <c r="K328" s="61"/>
      <c r="L328" s="61"/>
      <c r="M328" s="61"/>
      <c r="N328" s="61"/>
      <c r="O328" s="140"/>
      <c r="P328" s="140"/>
      <c r="Q328" s="140"/>
      <c r="R328" s="140"/>
      <c r="S328" s="140"/>
      <c r="T328" s="140"/>
      <c r="U328" s="140"/>
      <c r="V328" s="140"/>
      <c r="W328" s="140"/>
      <c r="X328" s="140"/>
      <c r="Y328" s="140"/>
      <c r="Z328" s="61"/>
      <c r="AA328" s="61"/>
      <c r="AB328" s="61"/>
      <c r="AC328" s="61"/>
      <c r="AD328" s="140"/>
      <c r="AE328" s="61"/>
      <c r="AF328" s="61"/>
      <c r="AG328" s="140"/>
      <c r="AH328" s="61"/>
      <c r="AI328" s="61"/>
      <c r="AJ328" s="61"/>
    </row>
    <row r="329" spans="3:36" x14ac:dyDescent="0.25">
      <c r="C329" s="61"/>
      <c r="D329" s="61"/>
      <c r="E329" s="140"/>
      <c r="F329" s="61"/>
      <c r="G329" s="61"/>
      <c r="H329" s="140"/>
      <c r="I329" s="61"/>
      <c r="J329" s="61"/>
      <c r="K329" s="61"/>
      <c r="L329" s="61"/>
      <c r="M329" s="61"/>
      <c r="N329" s="61"/>
      <c r="O329" s="140"/>
      <c r="P329" s="140"/>
      <c r="Q329" s="140"/>
      <c r="R329" s="140"/>
      <c r="S329" s="140"/>
      <c r="T329" s="140"/>
      <c r="U329" s="140"/>
      <c r="V329" s="140"/>
      <c r="W329" s="140"/>
      <c r="X329" s="140"/>
      <c r="Y329" s="140"/>
      <c r="Z329" s="61"/>
      <c r="AA329" s="61"/>
      <c r="AB329" s="61"/>
      <c r="AC329" s="61"/>
      <c r="AD329" s="140"/>
      <c r="AE329" s="61"/>
      <c r="AF329" s="61"/>
      <c r="AG329" s="140"/>
      <c r="AH329" s="61"/>
      <c r="AI329" s="61"/>
      <c r="AJ329" s="61"/>
    </row>
    <row r="330" spans="3:36" x14ac:dyDescent="0.25">
      <c r="C330" s="61"/>
      <c r="D330" s="61"/>
      <c r="E330" s="140"/>
      <c r="F330" s="61"/>
      <c r="G330" s="61"/>
      <c r="H330" s="140"/>
      <c r="I330" s="61"/>
      <c r="J330" s="61"/>
      <c r="K330" s="61"/>
      <c r="L330" s="61"/>
      <c r="M330" s="61"/>
      <c r="N330" s="61"/>
      <c r="O330" s="140"/>
      <c r="P330" s="140"/>
      <c r="Q330" s="140"/>
      <c r="R330" s="140"/>
      <c r="S330" s="140"/>
      <c r="T330" s="140"/>
      <c r="U330" s="140"/>
      <c r="V330" s="140"/>
      <c r="W330" s="140"/>
      <c r="X330" s="140"/>
      <c r="Y330" s="140"/>
      <c r="Z330" s="61"/>
      <c r="AA330" s="61"/>
      <c r="AB330" s="61"/>
      <c r="AC330" s="61"/>
      <c r="AD330" s="140"/>
      <c r="AE330" s="61"/>
      <c r="AF330" s="61"/>
      <c r="AG330" s="140"/>
      <c r="AH330" s="61"/>
      <c r="AI330" s="61"/>
      <c r="AJ330" s="61"/>
    </row>
    <row r="331" spans="3:36" x14ac:dyDescent="0.25">
      <c r="C331" s="61"/>
      <c r="D331" s="61"/>
      <c r="E331" s="140"/>
      <c r="F331" s="61"/>
      <c r="G331" s="61"/>
      <c r="H331" s="140"/>
      <c r="I331" s="61"/>
      <c r="J331" s="61"/>
      <c r="K331" s="61"/>
      <c r="L331" s="61"/>
      <c r="M331" s="61"/>
      <c r="N331" s="61"/>
      <c r="O331" s="140"/>
      <c r="P331" s="140"/>
      <c r="Q331" s="140"/>
      <c r="R331" s="140"/>
      <c r="S331" s="140"/>
      <c r="T331" s="140"/>
      <c r="U331" s="140"/>
      <c r="V331" s="140"/>
      <c r="W331" s="140"/>
      <c r="X331" s="140"/>
      <c r="Y331" s="140"/>
      <c r="Z331" s="61"/>
      <c r="AA331" s="61"/>
      <c r="AB331" s="61"/>
      <c r="AC331" s="61"/>
      <c r="AD331" s="140"/>
      <c r="AE331" s="61"/>
      <c r="AF331" s="61"/>
      <c r="AG331" s="140"/>
      <c r="AH331" s="61"/>
      <c r="AI331" s="61"/>
      <c r="AJ331" s="61"/>
    </row>
    <row r="332" spans="3:36" x14ac:dyDescent="0.25">
      <c r="C332" s="61"/>
      <c r="D332" s="61"/>
      <c r="E332" s="140"/>
      <c r="F332" s="61"/>
      <c r="G332" s="61"/>
      <c r="H332" s="140"/>
      <c r="I332" s="61"/>
      <c r="J332" s="61"/>
      <c r="K332" s="61"/>
      <c r="L332" s="61"/>
      <c r="M332" s="61"/>
      <c r="N332" s="61"/>
      <c r="O332" s="140"/>
      <c r="P332" s="140"/>
      <c r="Q332" s="140"/>
      <c r="R332" s="140"/>
      <c r="S332" s="140"/>
      <c r="T332" s="140"/>
      <c r="U332" s="140"/>
      <c r="V332" s="140"/>
      <c r="W332" s="140"/>
      <c r="X332" s="140"/>
      <c r="Y332" s="140"/>
      <c r="Z332" s="61"/>
      <c r="AA332" s="61"/>
      <c r="AB332" s="61"/>
      <c r="AC332" s="61"/>
      <c r="AD332" s="140"/>
      <c r="AE332" s="61"/>
      <c r="AF332" s="61"/>
      <c r="AG332" s="140"/>
      <c r="AH332" s="61"/>
      <c r="AI332" s="61"/>
      <c r="AJ332" s="61"/>
    </row>
    <row r="333" spans="3:36" x14ac:dyDescent="0.25">
      <c r="C333" s="61"/>
      <c r="D333" s="61"/>
      <c r="E333" s="140"/>
      <c r="F333" s="61"/>
      <c r="G333" s="61"/>
      <c r="H333" s="140"/>
      <c r="I333" s="61"/>
      <c r="J333" s="61"/>
      <c r="K333" s="61"/>
      <c r="L333" s="61"/>
      <c r="M333" s="61"/>
      <c r="N333" s="61"/>
      <c r="O333" s="140"/>
      <c r="P333" s="140"/>
      <c r="Q333" s="140"/>
      <c r="R333" s="140"/>
      <c r="S333" s="140"/>
      <c r="T333" s="140"/>
      <c r="U333" s="140"/>
      <c r="V333" s="140"/>
      <c r="W333" s="140"/>
      <c r="X333" s="140"/>
      <c r="Y333" s="140"/>
      <c r="Z333" s="61"/>
      <c r="AA333" s="61"/>
      <c r="AB333" s="61"/>
      <c r="AC333" s="61"/>
      <c r="AD333" s="140"/>
      <c r="AE333" s="61"/>
      <c r="AF333" s="61"/>
      <c r="AG333" s="140"/>
      <c r="AH333" s="61"/>
      <c r="AI333" s="61"/>
      <c r="AJ333" s="61"/>
    </row>
    <row r="334" spans="3:36" x14ac:dyDescent="0.25">
      <c r="C334" s="61"/>
      <c r="D334" s="61"/>
      <c r="E334" s="61"/>
      <c r="F334" s="61"/>
      <c r="G334" s="61"/>
      <c r="H334" s="140"/>
      <c r="I334" s="61"/>
      <c r="J334" s="61"/>
      <c r="K334" s="61"/>
      <c r="L334" s="61"/>
      <c r="M334" s="61"/>
      <c r="N334" s="61"/>
      <c r="O334" s="140"/>
      <c r="P334" s="140"/>
      <c r="Q334" s="140"/>
      <c r="R334" s="140"/>
      <c r="S334" s="140"/>
      <c r="T334" s="140"/>
      <c r="U334" s="140"/>
      <c r="V334" s="140"/>
      <c r="W334" s="140"/>
      <c r="X334" s="140"/>
      <c r="Y334" s="140"/>
      <c r="Z334" s="61"/>
      <c r="AA334" s="61"/>
      <c r="AB334" s="61"/>
      <c r="AC334" s="61"/>
      <c r="AD334" s="140"/>
      <c r="AE334" s="61"/>
      <c r="AF334" s="61"/>
      <c r="AG334" s="140"/>
      <c r="AH334" s="61"/>
      <c r="AI334" s="61"/>
      <c r="AJ334" s="61"/>
    </row>
    <row r="335" spans="3:36" x14ac:dyDescent="0.25">
      <c r="H335" s="140"/>
      <c r="I335" s="61"/>
      <c r="J335" s="61"/>
      <c r="N335" s="61"/>
      <c r="O335" s="140"/>
      <c r="P335" s="140"/>
      <c r="Q335" s="140"/>
      <c r="R335" s="140"/>
      <c r="S335" s="140"/>
      <c r="T335" s="140"/>
      <c r="U335" s="140"/>
      <c r="V335" s="140"/>
      <c r="W335" s="140"/>
      <c r="X335" s="140"/>
      <c r="Y335" s="140"/>
      <c r="Z335" s="61"/>
      <c r="AA335" s="61"/>
      <c r="AB335" s="61"/>
      <c r="AC335" s="61"/>
      <c r="AD335" s="140"/>
      <c r="AE335" s="61"/>
      <c r="AF335" s="61"/>
      <c r="AG335" s="140"/>
      <c r="AH335" s="61"/>
      <c r="AI335" s="61"/>
      <c r="AJ335" s="61"/>
    </row>
    <row r="336" spans="3:36" x14ac:dyDescent="0.25">
      <c r="H336" s="61"/>
      <c r="I336" s="61"/>
      <c r="J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row>
  </sheetData>
  <sheetProtection algorithmName="SHA-512" hashValue="TB9mNapdMKVoLEIsM1B1un0KL9p8rWEtwzUBmdvV6oMSlwh9GLMNNNGMnZFdIa4quao3Otuh3jp6xveR4C3LaQ==" saltValue="hwGjWciQM0rIKPLoNLfUUQ==" spinCount="100000" sheet="1" selectLockedCells="1"/>
  <mergeCells count="28">
    <mergeCell ref="H11:I11"/>
    <mergeCell ref="H13:J13"/>
    <mergeCell ref="C11:F11"/>
    <mergeCell ref="H15:J15"/>
    <mergeCell ref="G11:G71"/>
    <mergeCell ref="H33:J33"/>
    <mergeCell ref="H40:J41"/>
    <mergeCell ref="H42:J42"/>
    <mergeCell ref="M13:M26"/>
    <mergeCell ref="K33:L39"/>
    <mergeCell ref="K24:K30"/>
    <mergeCell ref="K17:K23"/>
    <mergeCell ref="L24:L30"/>
    <mergeCell ref="L17:L23"/>
    <mergeCell ref="CW104:DD104"/>
    <mergeCell ref="BI102:BW102"/>
    <mergeCell ref="BI104:BN104"/>
    <mergeCell ref="BO104:BV104"/>
    <mergeCell ref="BZ104:CE104"/>
    <mergeCell ref="CF104:CM104"/>
    <mergeCell ref="CQ104:CV104"/>
    <mergeCell ref="BZ102:CN102"/>
    <mergeCell ref="CQ102:DE102"/>
    <mergeCell ref="B59:B69"/>
    <mergeCell ref="B48:B58"/>
    <mergeCell ref="B15:B25"/>
    <mergeCell ref="B26:B36"/>
    <mergeCell ref="B37:B47"/>
  </mergeCells>
  <conditionalFormatting sqref="N13">
    <cfRule type="expression" dxfId="2" priority="3">
      <formula>$N$13="WAHR"</formula>
    </cfRule>
  </conditionalFormatting>
  <conditionalFormatting sqref="I17:I18 I20 I24:I25 I27 I35 I38">
    <cfRule type="expression" dxfId="1" priority="1">
      <formula>$J$11=TRUE</formula>
    </cfRule>
  </conditionalFormatting>
  <dataValidations xWindow="702" yWindow="340" count="33">
    <dataValidation type="list" allowBlank="1" showInputMessage="1" showErrorMessage="1" sqref="E24">
      <formula1>"PE100, PE80, PVC, Guss, Asbestzement, Stahl"</formula1>
    </dataValidation>
    <dataValidation type="decimal" operator="lessThanOrEqual" allowBlank="1" showInputMessage="1" showErrorMessage="1" sqref="E15">
      <formula1>500</formula1>
    </dataValidation>
    <dataValidation type="decimal" allowBlank="1" showInputMessage="1" showErrorMessage="1" prompt="Sollte kein fünfter Rohrabschnitt vorhanden sein: Abschnittslänge auf 0 setzen." sqref="E63">
      <formula1>0</formula1>
      <formula2>4000</formula2>
    </dataValidation>
    <dataValidation type="decimal" operator="greaterThanOrEqual" allowBlank="1" showInputMessage="1" showErrorMessage="1" sqref="E16">
      <formula1>0.01</formula1>
    </dataValidation>
    <dataValidation type="decimal" allowBlank="1" showInputMessage="1" showErrorMessage="1" prompt="Rohrlänge des 1. Abschnitts (wird nur ein Abschnitt geprüft bitte die Rohrlängen der weiteren Abschnitte auf 0 setzen)" sqref="E19">
      <formula1>0</formula1>
      <formula2>4000</formula2>
    </dataValidation>
    <dataValidation type="decimal" allowBlank="1" showInputMessage="1" showErrorMessage="1" prompt="Sollte kein zweiter Rohrabschnitt vorhanden sein: Abschnittslänge auf 0 setzen." sqref="E30">
      <formula1>0</formula1>
      <formula2>4000</formula2>
    </dataValidation>
    <dataValidation type="decimal" allowBlank="1" showInputMessage="1" showErrorMessage="1" prompt="Sollte kein dritter Rohrabschnitt vorhanden sein: Abschnittslänge auf 0 setzen." sqref="E41">
      <formula1>0</formula1>
      <formula2>4000</formula2>
    </dataValidation>
    <dataValidation type="decimal" allowBlank="1" showInputMessage="1" showErrorMessage="1" prompt="Sollte kein vierter Rohrabschnitt vorhanden sein: Abschnittslänge auf 0 setzen." sqref="E52">
      <formula1>0</formula1>
      <formula2>4000</formula2>
    </dataValidation>
    <dataValidation allowBlank="1" showInputMessage="1" showErrorMessage="1" promptTitle="Begrenzung" prompt="Länge aller Rohrabschnitte maximal 4000 m, Gesamtvolumen aller Rohrabschnitte maximal 140 m³" sqref="C30:D30 C41:D41 C52:D52 C63:D63 C19:D19"/>
    <dataValidation type="decimal" operator="greaterThanOrEqual" allowBlank="1" showInputMessage="1" showErrorMessage="1" prompt="Wasservolumen, welches für die Druckabsenkung der Leitung entnommen wurde." sqref="I20">
      <formula1>0</formula1>
    </dataValidation>
    <dataValidation type="decimal" operator="greaterThanOrEqual" allowBlank="1" showInputMessage="1" showErrorMessage="1" prompt="Wasservolumen, welches für die Druckerhöhung der Leitung zugegeben wurde." sqref="I27">
      <formula1>0</formula1>
    </dataValidation>
    <dataValidation type="decimal" operator="greaterThanOrEqual" allowBlank="1" showInputMessage="1" showErrorMessage="1" promptTitle="Startdruck" prompt="Sollte dem gewählten Prüfdruck aus dem Reiter &quot;Ermittlung des Prüfdrucks&quot; entsprechen." sqref="I35">
      <formula1>0</formula1>
    </dataValidation>
    <dataValidation allowBlank="1" showInputMessage="1" showErrorMessage="1" prompt="Maximal Prüfdruck zulässig" sqref="H17"/>
    <dataValidation allowBlank="1" showInputMessage="1" showErrorMessage="1" prompt="Maximal Prüfdruck zulässig_x000a_" sqref="H25"/>
    <dataValidation allowBlank="1" showInputMessage="1" showErrorMessage="1" prompt="0,5 bar +/- 0,05 bar " sqref="H19 H26"/>
    <dataValidation type="decimal" operator="greaterThanOrEqual" allowBlank="1" showInputMessage="1" showErrorMessage="1" sqref="I18">
      <formula1>E14</formula1>
    </dataValidation>
    <dataValidation type="decimal" operator="greaterThanOrEqual" allowBlank="1" showInputMessage="1" showErrorMessage="1" sqref="I24">
      <formula1>E14</formula1>
    </dataValidation>
    <dataValidation allowBlank="1" showInputMessage="1" showErrorMessage="1" prompt="Zulässiges Ablassvolumen, wenn der Druck vor Druckabfall genau dem Startdruck in der Hauptprüfung entspricht." sqref="H21 H28"/>
    <dataValidation type="decimal" operator="lessThanOrEqual" allowBlank="1" showInputMessage="1" showErrorMessage="1" prompt="Sollte kein zweiter Rohrabschnitt vorhanden sein: Außendurchmesser auf 0 setzen." sqref="E26">
      <formula1>500</formula1>
    </dataValidation>
    <dataValidation type="decimal" operator="greaterThanOrEqual" showInputMessage="1" showErrorMessage="1" prompt="Sollte kein zweiter Rohrabschnitt vorhanden sein: Wandstärke auf 0,01 setzen." sqref="E27">
      <formula1>0.01</formula1>
    </dataValidation>
    <dataValidation type="list" allowBlank="1" showInputMessage="1" showErrorMessage="1" prompt="Sollte kein zweiter Rohrabschnitt vorhanden sein: Materialfeld leer lassen." sqref="E35">
      <formula1>"PE100, PE80, PVC, Guss, Asbestzement, Stahl"</formula1>
    </dataValidation>
    <dataValidation type="decimal" operator="greaterThanOrEqual" allowBlank="1" showInputMessage="1" showErrorMessage="1" prompt="Sollte kein dritter Rohrabschnitt vorhanden sein: Wandstärke auf 0,01 setzen." sqref="E38">
      <formula1>0.01</formula1>
    </dataValidation>
    <dataValidation type="decimal" operator="lessThanOrEqual" allowBlank="1" showInputMessage="1" showErrorMessage="1" prompt="Sollte kein dritter Rohrabschnitt vorhanden sein: Außendurchmesser auf 0 setzen." sqref="E37">
      <formula1>500</formula1>
    </dataValidation>
    <dataValidation type="list" allowBlank="1" showInputMessage="1" showErrorMessage="1" prompt="Sollte kein dritter Rohrabschnitt vorhanden sein: Materialfeld leer lassen." sqref="E46">
      <formula1>"PE100, PE80, PVC, Guss, Asbestzement, Stahl"</formula1>
    </dataValidation>
    <dataValidation type="decimal" operator="lessThanOrEqual" allowBlank="1" showInputMessage="1" showErrorMessage="1" prompt="Sollte kein vierter Rohrabschnitt vorhanden sein: Außendurchmesser auf 0 setzen." sqref="E48">
      <formula1>500</formula1>
    </dataValidation>
    <dataValidation type="decimal" operator="greaterThanOrEqual" allowBlank="1" showInputMessage="1" showErrorMessage="1" prompt="Sollte kein vierter Rohrabschnitt vorhanden sein: Wandstärke auf 0,01 setzen." sqref="E49">
      <formula1>0.01</formula1>
    </dataValidation>
    <dataValidation type="list" allowBlank="1" showInputMessage="1" showErrorMessage="1" prompt="Sollte kein vierter Rohrabschnitt vorhanden sein: Materialfeld leer lassen." sqref="E57">
      <formula1>"PE100, PE80, PVC, Guss, Asbestzement, Stahl"</formula1>
    </dataValidation>
    <dataValidation type="decimal" operator="lessThanOrEqual" allowBlank="1" showInputMessage="1" showErrorMessage="1" prompt="Sollte kein fünfter Rohrabschnitt vorhanden sein: Außendurchmesser auf 0 setzen." sqref="E59">
      <formula1>500</formula1>
    </dataValidation>
    <dataValidation type="decimal" operator="greaterThanOrEqual" allowBlank="1" showInputMessage="1" showErrorMessage="1" prompt="Sollte kein fünfter Rohrabschnitt vorhanden sein: Wandstärke auf 0,01 setzen." sqref="E60">
      <formula1>0.01</formula1>
    </dataValidation>
    <dataValidation type="list" allowBlank="1" showInputMessage="1" showErrorMessage="1" prompt="Sollte kein fünfter Rohrabschnitt vorhanden sein: Materialfeld leer lassen." sqref="E68">
      <formula1>"PE100, PE80, PVC, Guss, Asbestzement, Stahl"</formula1>
    </dataValidation>
    <dataValidation type="decimal" operator="greaterThanOrEqual" allowBlank="1" showInputMessage="1" showErrorMessage="1" prompt="Sollte möglichst dem gewählten Prüfdruck entsprechen._x000a_" sqref="I17">
      <formula1>0</formula1>
    </dataValidation>
    <dataValidation type="decimal" operator="greaterThanOrEqual" allowBlank="1" showInputMessage="1" showErrorMessage="1" prompt="Sollte möglichst dem gewählten Prüfdruck entsprechen." sqref="I25">
      <formula1>0</formula1>
    </dataValidation>
    <dataValidation type="decimal" operator="greaterThanOrEqual" allowBlank="1" showInputMessage="1" showErrorMessage="1" sqref="I38">
      <formula1>E14</formula1>
    </dataValidation>
  </dataValidations>
  <pageMargins left="0.7" right="0.7" top="0.78740157499999996" bottom="0.78740157499999996" header="0.3" footer="0.3"/>
  <pageSetup paperSize="2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1181100</xdr:colOff>
                    <xdr:row>10</xdr:row>
                    <xdr:rowOff>0</xdr:rowOff>
                  </from>
                  <to>
                    <xdr:col>9</xdr:col>
                    <xdr:colOff>952500</xdr:colOff>
                    <xdr:row>11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I145"/>
  <sheetViews>
    <sheetView showGridLines="0" showRuler="0" zoomScale="85" zoomScaleNormal="85" workbookViewId="0">
      <selection activeCell="C10" sqref="C10:G10"/>
    </sheetView>
  </sheetViews>
  <sheetFormatPr baseColWidth="10" defaultRowHeight="15" x14ac:dyDescent="0.25"/>
  <cols>
    <col min="1" max="1" width="49.42578125" style="26" customWidth="1"/>
    <col min="2" max="2" width="10.5703125" style="26" bestFit="1" customWidth="1"/>
    <col min="3" max="6" width="13.5703125" style="26" customWidth="1"/>
    <col min="7" max="7" width="14.7109375" style="26" customWidth="1"/>
    <col min="8" max="8" width="11.42578125" style="26" customWidth="1"/>
    <col min="9" max="16384" width="11.42578125" style="26"/>
  </cols>
  <sheetData>
    <row r="1" spans="1:9" x14ac:dyDescent="0.25">
      <c r="A1" s="28"/>
      <c r="B1" s="29"/>
      <c r="C1" s="29"/>
      <c r="D1" s="29"/>
      <c r="E1" s="29"/>
      <c r="F1" s="29"/>
      <c r="G1" s="30"/>
    </row>
    <row r="2" spans="1:9" ht="15.75" customHeight="1" x14ac:dyDescent="0.25">
      <c r="A2" s="32"/>
      <c r="B2" s="33"/>
      <c r="C2" s="183"/>
      <c r="D2" s="183"/>
      <c r="E2" s="183"/>
      <c r="F2" s="183"/>
      <c r="G2" s="184"/>
    </row>
    <row r="3" spans="1:9" ht="15" customHeight="1" x14ac:dyDescent="0.25">
      <c r="A3" s="185"/>
      <c r="B3" s="183"/>
      <c r="C3" s="183"/>
      <c r="D3" s="183"/>
      <c r="E3" s="183"/>
      <c r="F3" s="183"/>
      <c r="G3" s="184"/>
    </row>
    <row r="4" spans="1:9" x14ac:dyDescent="0.25">
      <c r="A4" s="32"/>
      <c r="B4" s="33"/>
      <c r="C4" s="33"/>
      <c r="D4" s="33"/>
      <c r="E4" s="33"/>
      <c r="F4" s="33"/>
      <c r="G4" s="34"/>
    </row>
    <row r="5" spans="1:9" x14ac:dyDescent="0.25">
      <c r="A5" s="32"/>
      <c r="B5" s="33"/>
      <c r="C5" s="33"/>
      <c r="D5" s="33"/>
      <c r="E5" s="33"/>
      <c r="F5" s="33"/>
      <c r="G5" s="34"/>
    </row>
    <row r="6" spans="1:9" ht="15" customHeight="1" x14ac:dyDescent="0.25">
      <c r="A6" s="397" t="s">
        <v>59</v>
      </c>
      <c r="B6" s="398"/>
      <c r="C6" s="398"/>
      <c r="D6" s="398"/>
      <c r="E6" s="398"/>
      <c r="F6" s="398"/>
      <c r="G6" s="399"/>
    </row>
    <row r="7" spans="1:9" ht="15" customHeight="1" x14ac:dyDescent="0.25">
      <c r="A7" s="397"/>
      <c r="B7" s="398"/>
      <c r="C7" s="398"/>
      <c r="D7" s="398"/>
      <c r="E7" s="398"/>
      <c r="F7" s="398"/>
      <c r="G7" s="399"/>
    </row>
    <row r="8" spans="1:9" x14ac:dyDescent="0.25">
      <c r="A8" s="32"/>
      <c r="B8" s="33"/>
      <c r="C8" s="33"/>
      <c r="D8" s="33"/>
      <c r="E8" s="33"/>
      <c r="F8" s="33"/>
      <c r="G8" s="34"/>
    </row>
    <row r="9" spans="1:9" x14ac:dyDescent="0.25">
      <c r="A9" s="186" t="s">
        <v>64</v>
      </c>
      <c r="B9" s="187"/>
      <c r="C9" s="188"/>
      <c r="D9" s="188"/>
      <c r="E9" s="188"/>
      <c r="F9" s="188"/>
      <c r="G9" s="189"/>
    </row>
    <row r="10" spans="1:9" x14ac:dyDescent="0.25">
      <c r="A10" s="32" t="s">
        <v>70</v>
      </c>
      <c r="B10" s="190"/>
      <c r="C10" s="415"/>
      <c r="D10" s="416"/>
      <c r="E10" s="416"/>
      <c r="F10" s="416"/>
      <c r="G10" s="417"/>
    </row>
    <row r="11" spans="1:9" x14ac:dyDescent="0.25">
      <c r="A11" s="32"/>
      <c r="B11" s="191"/>
      <c r="C11" s="415"/>
      <c r="D11" s="416"/>
      <c r="E11" s="416"/>
      <c r="F11" s="416"/>
      <c r="G11" s="417"/>
    </row>
    <row r="12" spans="1:9" x14ac:dyDescent="0.25">
      <c r="A12" s="32" t="s">
        <v>69</v>
      </c>
      <c r="B12" s="191"/>
      <c r="C12" s="415"/>
      <c r="D12" s="416"/>
      <c r="E12" s="416"/>
      <c r="F12" s="416"/>
      <c r="G12" s="417"/>
    </row>
    <row r="13" spans="1:9" x14ac:dyDescent="0.25">
      <c r="A13" s="32"/>
      <c r="B13" s="191"/>
      <c r="C13" s="415"/>
      <c r="D13" s="416"/>
      <c r="E13" s="416"/>
      <c r="F13" s="416"/>
      <c r="G13" s="417"/>
      <c r="I13" s="69"/>
    </row>
    <row r="14" spans="1:9" x14ac:dyDescent="0.25">
      <c r="A14" s="32" t="s">
        <v>68</v>
      </c>
      <c r="B14" s="191"/>
      <c r="C14" s="415"/>
      <c r="D14" s="416"/>
      <c r="E14" s="416"/>
      <c r="F14" s="416"/>
      <c r="G14" s="417"/>
      <c r="I14" s="69"/>
    </row>
    <row r="15" spans="1:9" x14ac:dyDescent="0.25">
      <c r="A15" s="32" t="s">
        <v>67</v>
      </c>
      <c r="B15" s="191"/>
      <c r="C15" s="415"/>
      <c r="D15" s="416"/>
      <c r="E15" s="416"/>
      <c r="F15" s="416"/>
      <c r="G15" s="417"/>
    </row>
    <row r="16" spans="1:9" x14ac:dyDescent="0.25">
      <c r="A16" s="32" t="s">
        <v>66</v>
      </c>
      <c r="B16" s="192"/>
      <c r="C16" s="415"/>
      <c r="D16" s="416"/>
      <c r="E16" s="416"/>
      <c r="F16" s="416"/>
      <c r="G16" s="417"/>
    </row>
    <row r="17" spans="1:7" x14ac:dyDescent="0.25">
      <c r="A17" s="32"/>
      <c r="B17" s="191"/>
      <c r="C17" s="415"/>
      <c r="D17" s="416"/>
      <c r="E17" s="416"/>
      <c r="F17" s="416"/>
      <c r="G17" s="417"/>
    </row>
    <row r="18" spans="1:7" x14ac:dyDescent="0.25">
      <c r="A18" s="193" t="s">
        <v>65</v>
      </c>
      <c r="B18" s="194"/>
      <c r="C18" s="418"/>
      <c r="D18" s="419"/>
      <c r="E18" s="419"/>
      <c r="F18" s="419"/>
      <c r="G18" s="420"/>
    </row>
    <row r="19" spans="1:7" x14ac:dyDescent="0.25">
      <c r="A19" s="32"/>
      <c r="B19" s="33"/>
      <c r="C19" s="33"/>
      <c r="D19" s="33"/>
      <c r="E19" s="33"/>
      <c r="F19" s="33"/>
      <c r="G19" s="34"/>
    </row>
    <row r="20" spans="1:7" x14ac:dyDescent="0.25">
      <c r="A20" s="186" t="s">
        <v>71</v>
      </c>
      <c r="B20" s="187"/>
      <c r="C20" s="188"/>
      <c r="D20" s="188"/>
      <c r="E20" s="188"/>
      <c r="F20" s="188"/>
      <c r="G20" s="189"/>
    </row>
    <row r="21" spans="1:7" x14ac:dyDescent="0.25">
      <c r="A21" s="195"/>
      <c r="B21" s="196"/>
      <c r="C21" s="33"/>
      <c r="D21" s="33"/>
      <c r="E21" s="197" t="str">
        <f>IF('Ermittlung des Prüfdrucks'!D15="Ja","* Es handelt sich um eine Seedruckleitung","")</f>
        <v/>
      </c>
      <c r="F21" s="33"/>
      <c r="G21" s="34"/>
    </row>
    <row r="22" spans="1:7" x14ac:dyDescent="0.25">
      <c r="A22" s="198" t="s">
        <v>88</v>
      </c>
      <c r="B22" s="199" t="s">
        <v>84</v>
      </c>
      <c r="C22" s="33">
        <f>'Ermittlung des Prüfdrucks'!D16</f>
        <v>0</v>
      </c>
      <c r="D22" s="33"/>
      <c r="E22" s="197" t="str">
        <f>IF('Ermittlung des Prüfdrucks'!D14="Ja","* Im Prüfabschnitt ist Asbestzement vorhanden","")</f>
        <v/>
      </c>
      <c r="F22" s="33"/>
      <c r="G22" s="34"/>
    </row>
    <row r="23" spans="1:7" x14ac:dyDescent="0.25">
      <c r="A23" s="198" t="s">
        <v>89</v>
      </c>
      <c r="B23" s="199" t="s">
        <v>84</v>
      </c>
      <c r="C23" s="33">
        <f>'Ermittlung des Prüfdrucks'!D17</f>
        <v>0</v>
      </c>
      <c r="D23" s="33"/>
      <c r="E23" s="33"/>
      <c r="F23" s="33"/>
      <c r="G23" s="34"/>
    </row>
    <row r="24" spans="1:7" x14ac:dyDescent="0.25">
      <c r="A24" s="198" t="s">
        <v>39</v>
      </c>
      <c r="B24" s="199" t="s">
        <v>85</v>
      </c>
      <c r="C24" s="33">
        <f>'Ermittlung des Prüfdrucks'!D18</f>
        <v>0</v>
      </c>
      <c r="D24" s="33"/>
      <c r="E24" s="33"/>
      <c r="F24" s="33"/>
      <c r="G24" s="34"/>
    </row>
    <row r="25" spans="1:7" ht="15" customHeight="1" x14ac:dyDescent="0.25">
      <c r="A25" s="198" t="s">
        <v>72</v>
      </c>
      <c r="B25" s="199"/>
      <c r="C25" s="200">
        <f>5-COUNTIF(C26:G26,"")</f>
        <v>0</v>
      </c>
      <c r="D25" s="200"/>
      <c r="E25" s="200"/>
      <c r="F25" s="200"/>
      <c r="G25" s="201"/>
    </row>
    <row r="26" spans="1:7" x14ac:dyDescent="0.25">
      <c r="A26" s="198" t="s">
        <v>73</v>
      </c>
      <c r="B26" s="199"/>
      <c r="C26" s="202" t="str">
        <f>IF('HSA-Normalverfahren'!E19=0,"",1)</f>
        <v/>
      </c>
      <c r="D26" s="202" t="str">
        <f>IF('HSA-Normalverfahren'!E30=0,"",2)</f>
        <v/>
      </c>
      <c r="E26" s="202" t="str">
        <f>IF('HSA-Normalverfahren'!E41=0,"",3)</f>
        <v/>
      </c>
      <c r="F26" s="202" t="str">
        <f>IF('HSA-Normalverfahren'!E52=0,"",4)</f>
        <v/>
      </c>
      <c r="G26" s="203" t="str">
        <f>IF('HSA-Normalverfahren'!E63=0,"",5)</f>
        <v/>
      </c>
    </row>
    <row r="27" spans="1:7" x14ac:dyDescent="0.25">
      <c r="A27" s="198" t="s">
        <v>14</v>
      </c>
      <c r="B27" s="199"/>
      <c r="C27" s="204" t="str">
        <f>IF('HSA-Normalverfahren'!E19=0,"",'HSA-Normalverfahren'!E24)</f>
        <v/>
      </c>
      <c r="D27" s="204" t="str">
        <f>IF('HSA-Normalverfahren'!E30=0,"",'HSA-Normalverfahren'!E35)</f>
        <v/>
      </c>
      <c r="E27" s="204" t="str">
        <f>IF('HSA-Normalverfahren'!E41=0,"",'HSA-Normalverfahren'!E46)</f>
        <v/>
      </c>
      <c r="F27" s="204" t="str">
        <f>IF('HSA-Normalverfahren'!E52=0,"",'HSA-Normalverfahren'!E57)</f>
        <v/>
      </c>
      <c r="G27" s="205" t="str">
        <f>IF('HSA-Normalverfahren'!E63=0,"",'HSA-Normalverfahren'!E68)</f>
        <v/>
      </c>
    </row>
    <row r="28" spans="1:7" x14ac:dyDescent="0.25">
      <c r="A28" s="198" t="s">
        <v>98</v>
      </c>
      <c r="B28" s="199" t="s">
        <v>86</v>
      </c>
      <c r="C28" s="206" t="str">
        <f>IF('HSA-Normalverfahren'!E19=0,"",'HSA-Normalverfahren'!E15)</f>
        <v/>
      </c>
      <c r="D28" s="207" t="str">
        <f>IF('HSA-Normalverfahren'!E30=0,"",'HSA-Normalverfahren'!E26)</f>
        <v/>
      </c>
      <c r="E28" s="207" t="str">
        <f>IF('HSA-Normalverfahren'!E41=0,"",'HSA-Normalverfahren'!E37)</f>
        <v/>
      </c>
      <c r="F28" s="207" t="str">
        <f>IF('HSA-Normalverfahren'!E52=0,"",'HSA-Normalverfahren'!E48)</f>
        <v/>
      </c>
      <c r="G28" s="34" t="str">
        <f>IF('HSA-Normalverfahren'!E63=0,"",'HSA-Normalverfahren'!E59)</f>
        <v/>
      </c>
    </row>
    <row r="29" spans="1:7" x14ac:dyDescent="0.25">
      <c r="A29" s="198" t="s">
        <v>99</v>
      </c>
      <c r="B29" s="199" t="s">
        <v>86</v>
      </c>
      <c r="C29" s="206" t="str">
        <f>IF('HSA-Normalverfahren'!E19=0,"",'HSA-Normalverfahren'!E16)</f>
        <v/>
      </c>
      <c r="D29" s="207" t="str">
        <f>IF('HSA-Normalverfahren'!E30=0,"",'HSA-Normalverfahren'!E27)</f>
        <v/>
      </c>
      <c r="E29" s="207" t="str">
        <f>IF('HSA-Normalverfahren'!E41=0,"",'HSA-Normalverfahren'!E38)</f>
        <v/>
      </c>
      <c r="F29" s="207" t="str">
        <f>IF('HSA-Normalverfahren'!E52=0,"",'HSA-Normalverfahren'!E49)</f>
        <v/>
      </c>
      <c r="G29" s="34" t="str">
        <f>IF('HSA-Normalverfahren'!E63=0,"",'HSA-Normalverfahren'!E60)</f>
        <v/>
      </c>
    </row>
    <row r="30" spans="1:7" x14ac:dyDescent="0.25">
      <c r="A30" s="198" t="s">
        <v>100</v>
      </c>
      <c r="B30" s="199" t="s">
        <v>86</v>
      </c>
      <c r="C30" s="207" t="str">
        <f>IF('HSA-Normalverfahren'!E19=0,"",'HSA-Normalverfahren'!E17)</f>
        <v/>
      </c>
      <c r="D30" s="207" t="str">
        <f>IF('HSA-Normalverfahren'!E30=0,"",'HSA-Normalverfahren'!E28)</f>
        <v/>
      </c>
      <c r="E30" s="207" t="str">
        <f>IF('HSA-Normalverfahren'!E41=0,"",'HSA-Normalverfahren'!E39)</f>
        <v/>
      </c>
      <c r="F30" s="207" t="str">
        <f>IF('HSA-Normalverfahren'!E52=0,"",'HSA-Normalverfahren'!E50)</f>
        <v/>
      </c>
      <c r="G30" s="34" t="str">
        <f>IF('HSA-Normalverfahren'!E63=0,"",'HSA-Normalverfahren'!E61)</f>
        <v/>
      </c>
    </row>
    <row r="31" spans="1:7" x14ac:dyDescent="0.25">
      <c r="A31" s="198" t="s">
        <v>101</v>
      </c>
      <c r="B31" s="199" t="s">
        <v>84</v>
      </c>
      <c r="C31" s="208" t="str">
        <f>IF('HSA-Normalverfahren'!E19=0,"",'HSA-Normalverfahren'!E19)</f>
        <v/>
      </c>
      <c r="D31" s="207" t="str">
        <f>IF('HSA-Normalverfahren'!E30=0,"",'HSA-Normalverfahren'!E30)</f>
        <v/>
      </c>
      <c r="E31" s="207" t="str">
        <f>IF('HSA-Normalverfahren'!E41=0,"",'HSA-Normalverfahren'!E41)</f>
        <v/>
      </c>
      <c r="F31" s="207" t="str">
        <f>IF('HSA-Normalverfahren'!E52=0,"",'HSA-Normalverfahren'!E52)</f>
        <v/>
      </c>
      <c r="G31" s="34" t="str">
        <f>IF('HSA-Normalverfahren'!E63=0,"",'HSA-Normalverfahren'!E63)</f>
        <v/>
      </c>
    </row>
    <row r="32" spans="1:7" x14ac:dyDescent="0.25">
      <c r="A32" s="198" t="s">
        <v>102</v>
      </c>
      <c r="B32" s="199" t="s">
        <v>87</v>
      </c>
      <c r="C32" s="209" t="str">
        <f>IF('HSA-Normalverfahren'!E19=0,"",'HSA-Normalverfahren'!E20)</f>
        <v/>
      </c>
      <c r="D32" s="209" t="str">
        <f>IF('HSA-Normalverfahren'!E30=0,"",'HSA-Normalverfahren'!E31)</f>
        <v/>
      </c>
      <c r="E32" s="209" t="str">
        <f>IF('HSA-Normalverfahren'!E41=0,"",'HSA-Normalverfahren'!E42)</f>
        <v/>
      </c>
      <c r="F32" s="209" t="str">
        <f>IF('HSA-Normalverfahren'!E52=0,"",'HSA-Normalverfahren'!E53)</f>
        <v/>
      </c>
      <c r="G32" s="210" t="str">
        <f>IF('HSA-Normalverfahren'!E63=0,"",'HSA-Normalverfahren'!E64)</f>
        <v/>
      </c>
    </row>
    <row r="33" spans="1:7" x14ac:dyDescent="0.25">
      <c r="A33" s="198" t="s">
        <v>103</v>
      </c>
      <c r="B33" s="199" t="s">
        <v>87</v>
      </c>
      <c r="C33" s="211">
        <f>'HSA-Normalverfahren'!E70</f>
        <v>0</v>
      </c>
      <c r="D33" s="212"/>
      <c r="E33" s="212"/>
      <c r="F33" s="212"/>
      <c r="G33" s="213"/>
    </row>
    <row r="34" spans="1:7" x14ac:dyDescent="0.25">
      <c r="A34" s="198"/>
      <c r="B34" s="199"/>
      <c r="C34" s="33"/>
      <c r="D34" s="33"/>
      <c r="E34" s="388" t="str">
        <f>'HSA-Normalverfahren'!G11</f>
        <v/>
      </c>
      <c r="F34" s="388"/>
      <c r="G34" s="389"/>
    </row>
    <row r="35" spans="1:7" x14ac:dyDescent="0.25">
      <c r="A35" s="198" t="s">
        <v>92</v>
      </c>
      <c r="B35" s="199" t="s">
        <v>85</v>
      </c>
      <c r="C35" s="214">
        <f>'Ermittlung des Prüfdrucks'!D19</f>
        <v>3</v>
      </c>
      <c r="D35" s="33"/>
      <c r="E35" s="388"/>
      <c r="F35" s="388"/>
      <c r="G35" s="389"/>
    </row>
    <row r="36" spans="1:7" x14ac:dyDescent="0.25">
      <c r="A36" s="198" t="s">
        <v>91</v>
      </c>
      <c r="B36" s="199" t="s">
        <v>85</v>
      </c>
      <c r="C36" s="214">
        <f>'Ermittlung des Prüfdrucks'!D20</f>
        <v>6</v>
      </c>
      <c r="D36" s="33"/>
      <c r="E36" s="388"/>
      <c r="F36" s="388"/>
      <c r="G36" s="389"/>
    </row>
    <row r="37" spans="1:7" x14ac:dyDescent="0.25">
      <c r="A37" s="215" t="s">
        <v>121</v>
      </c>
      <c r="B37" s="216" t="s">
        <v>85</v>
      </c>
      <c r="C37" s="217">
        <f>'Ermittlung des Prüfdrucks'!D21</f>
        <v>0</v>
      </c>
      <c r="D37" s="218"/>
      <c r="E37" s="218"/>
      <c r="F37" s="218"/>
      <c r="G37" s="219"/>
    </row>
    <row r="38" spans="1:7" x14ac:dyDescent="0.25">
      <c r="A38" s="32"/>
      <c r="B38" s="33"/>
      <c r="C38" s="33"/>
      <c r="D38" s="33"/>
      <c r="E38" s="33"/>
      <c r="F38" s="33"/>
      <c r="G38" s="34"/>
    </row>
    <row r="39" spans="1:7" x14ac:dyDescent="0.25">
      <c r="A39" s="220" t="s">
        <v>97</v>
      </c>
      <c r="B39" s="221" t="s">
        <v>96</v>
      </c>
      <c r="C39" s="394"/>
      <c r="D39" s="395"/>
      <c r="E39" s="395"/>
      <c r="F39" s="395"/>
      <c r="G39" s="396"/>
    </row>
    <row r="40" spans="1:7" x14ac:dyDescent="0.25">
      <c r="A40" s="32"/>
      <c r="B40" s="33"/>
      <c r="C40" s="33"/>
      <c r="D40" s="33"/>
      <c r="E40" s="33"/>
      <c r="F40" s="33"/>
      <c r="G40" s="34"/>
    </row>
    <row r="41" spans="1:7" x14ac:dyDescent="0.25">
      <c r="A41" s="186" t="s">
        <v>83</v>
      </c>
      <c r="B41" s="187"/>
      <c r="C41" s="188"/>
      <c r="D41" s="188"/>
      <c r="E41" s="188"/>
      <c r="F41" s="188"/>
      <c r="G41" s="189"/>
    </row>
    <row r="42" spans="1:7" x14ac:dyDescent="0.25">
      <c r="A42" s="198"/>
      <c r="B42" s="222"/>
      <c r="C42" s="33"/>
      <c r="D42" s="33"/>
      <c r="E42" s="223"/>
      <c r="F42" s="33"/>
      <c r="G42" s="34"/>
    </row>
    <row r="43" spans="1:7" x14ac:dyDescent="0.25">
      <c r="A43" s="198" t="s">
        <v>115</v>
      </c>
      <c r="B43" s="199" t="s">
        <v>85</v>
      </c>
      <c r="C43" s="33">
        <f>IF('HSA-Normalverfahren'!J11=TRUE,"",'HSA-Normalverfahren'!I31)</f>
        <v>0</v>
      </c>
      <c r="D43" s="33"/>
      <c r="E43" s="390" t="str">
        <f>'HSA-Normalverfahren'!K33</f>
        <v/>
      </c>
      <c r="F43" s="390"/>
      <c r="G43" s="34"/>
    </row>
    <row r="44" spans="1:7" x14ac:dyDescent="0.25">
      <c r="A44" s="198" t="s">
        <v>30</v>
      </c>
      <c r="B44" s="199" t="s">
        <v>85</v>
      </c>
      <c r="C44" s="33">
        <f>IF('HSA-Normalverfahren'!J11=TRUE,"",'HSA-Normalverfahren'!I17)</f>
        <v>0</v>
      </c>
      <c r="D44" s="33"/>
      <c r="E44" s="390"/>
      <c r="F44" s="390"/>
      <c r="G44" s="34"/>
    </row>
    <row r="45" spans="1:7" x14ac:dyDescent="0.25">
      <c r="A45" s="198" t="s">
        <v>31</v>
      </c>
      <c r="B45" s="199" t="s">
        <v>85</v>
      </c>
      <c r="C45" s="33">
        <f>IF('HSA-Normalverfahren'!J11=TRUE,"",'HSA-Normalverfahren'!I18)</f>
        <v>0</v>
      </c>
      <c r="D45" s="33"/>
      <c r="E45" s="390"/>
      <c r="F45" s="390"/>
      <c r="G45" s="34"/>
    </row>
    <row r="46" spans="1:7" x14ac:dyDescent="0.25">
      <c r="A46" s="198" t="s">
        <v>32</v>
      </c>
      <c r="B46" s="199" t="s">
        <v>94</v>
      </c>
      <c r="C46" s="33">
        <f>IF('HSA-Normalverfahren'!J11=TRUE,"",'HSA-Normalverfahren'!I19)</f>
        <v>0</v>
      </c>
      <c r="D46" s="33"/>
      <c r="E46" s="390"/>
      <c r="F46" s="390"/>
      <c r="G46" s="34"/>
    </row>
    <row r="47" spans="1:7" x14ac:dyDescent="0.25">
      <c r="A47" s="198" t="s">
        <v>45</v>
      </c>
      <c r="B47" s="199" t="s">
        <v>93</v>
      </c>
      <c r="C47" s="214">
        <f>IF('HSA-Normalverfahren'!J11=TRUE,"",'HSA-Normalverfahren'!I20)</f>
        <v>0</v>
      </c>
      <c r="D47" s="33"/>
      <c r="E47" s="390"/>
      <c r="F47" s="390"/>
      <c r="G47" s="34"/>
    </row>
    <row r="48" spans="1:7" x14ac:dyDescent="0.25">
      <c r="A48" s="224" t="s">
        <v>104</v>
      </c>
      <c r="B48" s="199" t="s">
        <v>93</v>
      </c>
      <c r="C48" s="214" t="str">
        <f>IF('HSA-Normalverfahren'!J11=TRUE,"",'HSA-Normalverfahren'!I21)</f>
        <v/>
      </c>
      <c r="D48" s="33"/>
      <c r="E48" s="390"/>
      <c r="F48" s="390"/>
      <c r="G48" s="34"/>
    </row>
    <row r="49" spans="1:7" x14ac:dyDescent="0.25">
      <c r="A49" s="198" t="s">
        <v>105</v>
      </c>
      <c r="B49" s="199" t="s">
        <v>95</v>
      </c>
      <c r="C49" s="214" t="str">
        <f>IF('HSA-Normalverfahren'!J11=TRUE,"",'HSA-Normalverfahren'!I23)</f>
        <v/>
      </c>
      <c r="D49" s="33"/>
      <c r="E49" s="390"/>
      <c r="F49" s="390"/>
      <c r="G49" s="34"/>
    </row>
    <row r="50" spans="1:7" x14ac:dyDescent="0.25">
      <c r="A50" s="198"/>
      <c r="B50" s="199"/>
      <c r="C50" s="33"/>
      <c r="D50" s="33"/>
      <c r="E50" s="390"/>
      <c r="F50" s="390"/>
      <c r="G50" s="34"/>
    </row>
    <row r="51" spans="1:7" x14ac:dyDescent="0.25">
      <c r="A51" s="198" t="s">
        <v>33</v>
      </c>
      <c r="B51" s="199" t="s">
        <v>85</v>
      </c>
      <c r="C51" s="214">
        <f>IF('HSA-Normalverfahren'!J11=TRUE,"",'HSA-Normalverfahren'!I24)</f>
        <v>0</v>
      </c>
      <c r="D51" s="33"/>
      <c r="E51" s="390"/>
      <c r="F51" s="390"/>
      <c r="G51" s="34"/>
    </row>
    <row r="52" spans="1:7" x14ac:dyDescent="0.25">
      <c r="A52" s="198" t="s">
        <v>34</v>
      </c>
      <c r="B52" s="199" t="s">
        <v>85</v>
      </c>
      <c r="C52" s="214">
        <f>IF('HSA-Normalverfahren'!J11=TRUE,"",'HSA-Normalverfahren'!I25)</f>
        <v>0</v>
      </c>
      <c r="D52" s="33"/>
      <c r="E52" s="390"/>
      <c r="F52" s="390"/>
      <c r="G52" s="34"/>
    </row>
    <row r="53" spans="1:7" x14ac:dyDescent="0.25">
      <c r="A53" s="198" t="s">
        <v>32</v>
      </c>
      <c r="B53" s="199" t="s">
        <v>94</v>
      </c>
      <c r="C53" s="33">
        <f>IF('HSA-Normalverfahren'!J11=TRUE,"",'HSA-Normalverfahren'!I26)</f>
        <v>0</v>
      </c>
      <c r="D53" s="33"/>
      <c r="E53" s="390"/>
      <c r="F53" s="390"/>
      <c r="G53" s="34"/>
    </row>
    <row r="54" spans="1:7" x14ac:dyDescent="0.25">
      <c r="A54" s="198" t="s">
        <v>45</v>
      </c>
      <c r="B54" s="199" t="s">
        <v>93</v>
      </c>
      <c r="C54" s="33">
        <f>IF('HSA-Normalverfahren'!J11=TRUE,"",'HSA-Normalverfahren'!I27)</f>
        <v>0</v>
      </c>
      <c r="D54" s="33"/>
      <c r="E54" s="390"/>
      <c r="F54" s="390"/>
      <c r="G54" s="34"/>
    </row>
    <row r="55" spans="1:7" x14ac:dyDescent="0.25">
      <c r="A55" s="224" t="s">
        <v>104</v>
      </c>
      <c r="B55" s="199" t="s">
        <v>93</v>
      </c>
      <c r="C55" s="214" t="str">
        <f>IF('HSA-Normalverfahren'!J11=TRUE,"",'HSA-Normalverfahren'!I28)</f>
        <v/>
      </c>
      <c r="D55" s="33"/>
      <c r="E55" s="390"/>
      <c r="F55" s="390"/>
      <c r="G55" s="34"/>
    </row>
    <row r="56" spans="1:7" x14ac:dyDescent="0.25">
      <c r="A56" s="215" t="s">
        <v>105</v>
      </c>
      <c r="B56" s="216" t="s">
        <v>95</v>
      </c>
      <c r="C56" s="217" t="str">
        <f>IF('HSA-Normalverfahren'!J11=TRUE,"",'HSA-Normalverfahren'!I30)</f>
        <v/>
      </c>
      <c r="D56" s="218"/>
      <c r="E56" s="218"/>
      <c r="F56" s="218"/>
      <c r="G56" s="219"/>
    </row>
    <row r="57" spans="1:7" x14ac:dyDescent="0.25">
      <c r="A57" s="225"/>
      <c r="B57" s="132"/>
      <c r="C57" s="132"/>
      <c r="D57" s="132"/>
      <c r="E57" s="132"/>
      <c r="F57" s="132"/>
      <c r="G57" s="226"/>
    </row>
    <row r="58" spans="1:7" x14ac:dyDescent="0.25">
      <c r="A58" s="186" t="s">
        <v>75</v>
      </c>
      <c r="B58" s="187"/>
      <c r="C58" s="188"/>
      <c r="D58" s="188"/>
      <c r="E58" s="188"/>
      <c r="F58" s="188"/>
      <c r="G58" s="189"/>
    </row>
    <row r="59" spans="1:7" ht="15" customHeight="1" x14ac:dyDescent="0.25">
      <c r="A59" s="198"/>
      <c r="B59" s="227"/>
      <c r="C59" s="33"/>
      <c r="D59" s="33"/>
      <c r="E59" s="228"/>
      <c r="F59" s="33"/>
      <c r="G59" s="34"/>
    </row>
    <row r="60" spans="1:7" x14ac:dyDescent="0.25">
      <c r="A60" s="198" t="s">
        <v>106</v>
      </c>
      <c r="B60" s="199" t="s">
        <v>85</v>
      </c>
      <c r="C60" s="214">
        <f>IF('HSA-Normalverfahren'!J11=TRUE,"",'HSA-Normalverfahren'!I35)</f>
        <v>0</v>
      </c>
      <c r="D60" s="33"/>
      <c r="E60" s="388" t="str">
        <f>'HSA-Normalverfahren'!H40</f>
        <v/>
      </c>
      <c r="F60" s="388"/>
      <c r="G60" s="34"/>
    </row>
    <row r="61" spans="1:7" x14ac:dyDescent="0.25">
      <c r="A61" s="198" t="s">
        <v>53</v>
      </c>
      <c r="B61" s="199" t="s">
        <v>85</v>
      </c>
      <c r="C61" s="214">
        <f>IF('HSA-Normalverfahren'!J11=TRUE,"",'HSA-Normalverfahren'!I38)</f>
        <v>0</v>
      </c>
      <c r="D61" s="33"/>
      <c r="E61" s="388"/>
      <c r="F61" s="388"/>
      <c r="G61" s="34"/>
    </row>
    <row r="62" spans="1:7" x14ac:dyDescent="0.25">
      <c r="A62" s="195" t="s">
        <v>107</v>
      </c>
      <c r="B62" s="199" t="s">
        <v>94</v>
      </c>
      <c r="C62" s="229">
        <f>IF('HSA-Normalverfahren'!J11=TRUE,"",C60-C61)</f>
        <v>0</v>
      </c>
      <c r="D62" s="33"/>
      <c r="E62" s="388"/>
      <c r="F62" s="388"/>
      <c r="G62" s="34"/>
    </row>
    <row r="63" spans="1:7" x14ac:dyDescent="0.25">
      <c r="A63" s="230" t="s">
        <v>108</v>
      </c>
      <c r="B63" s="216" t="s">
        <v>94</v>
      </c>
      <c r="C63" s="231" t="str">
        <f>IF('HSA-Normalverfahren'!J11=TRUE,"",'HSA-Normalverfahren'!I36)</f>
        <v/>
      </c>
      <c r="D63" s="218"/>
      <c r="E63" s="218"/>
      <c r="F63" s="218"/>
      <c r="G63" s="219"/>
    </row>
    <row r="64" spans="1:7" x14ac:dyDescent="0.25">
      <c r="A64" s="32"/>
      <c r="B64" s="232"/>
      <c r="C64" s="33"/>
      <c r="D64" s="33"/>
      <c r="E64" s="33"/>
      <c r="F64" s="33"/>
      <c r="G64" s="34"/>
    </row>
    <row r="65" spans="1:7" x14ac:dyDescent="0.25">
      <c r="A65" s="220" t="s">
        <v>76</v>
      </c>
      <c r="B65" s="233"/>
      <c r="C65" s="391" t="str">
        <f>IF('HSA-Normalverfahren'!J11=TRUE,"Dichtheitsprüfung nicht bestanden, Druckaufbau nicht möglich!",IF(OR(C63="",C61="",C62=""),"",IF(C63&gt;=C62,"Dichtheitsprüfung bestanden","Dichtheitsprüfung nicht bestanden")))</f>
        <v/>
      </c>
      <c r="D65" s="392"/>
      <c r="E65" s="392"/>
      <c r="F65" s="392"/>
      <c r="G65" s="393"/>
    </row>
    <row r="66" spans="1:7" x14ac:dyDescent="0.25">
      <c r="A66" s="32"/>
      <c r="B66" s="33"/>
      <c r="C66" s="33"/>
      <c r="D66" s="234"/>
      <c r="E66" s="234"/>
      <c r="F66" s="234"/>
      <c r="G66" s="235"/>
    </row>
    <row r="67" spans="1:7" x14ac:dyDescent="0.25">
      <c r="A67" s="238"/>
      <c r="B67" s="239"/>
      <c r="C67" s="239"/>
      <c r="D67" s="239"/>
      <c r="E67" s="239"/>
      <c r="F67" s="239"/>
      <c r="G67" s="240"/>
    </row>
    <row r="68" spans="1:7" x14ac:dyDescent="0.25">
      <c r="A68" s="241" t="s">
        <v>112</v>
      </c>
      <c r="B68" s="242"/>
      <c r="C68" s="33"/>
      <c r="D68" s="33"/>
      <c r="E68" s="33"/>
      <c r="F68" s="33"/>
      <c r="G68" s="34"/>
    </row>
    <row r="69" spans="1:7" x14ac:dyDescent="0.25">
      <c r="A69" s="241"/>
      <c r="B69" s="242"/>
      <c r="C69" s="33"/>
      <c r="D69" s="33"/>
      <c r="E69" s="33"/>
      <c r="F69" s="33"/>
      <c r="G69" s="243"/>
    </row>
    <row r="70" spans="1:7" x14ac:dyDescent="0.25">
      <c r="A70" s="241"/>
      <c r="B70" s="242"/>
      <c r="C70" s="33"/>
      <c r="D70" s="33"/>
      <c r="E70" s="33"/>
      <c r="F70" s="33"/>
      <c r="G70" s="34"/>
    </row>
    <row r="71" spans="1:7" x14ac:dyDescent="0.25">
      <c r="A71" s="241"/>
      <c r="B71" s="242"/>
      <c r="C71" s="33"/>
      <c r="D71" s="33"/>
      <c r="E71" s="33"/>
      <c r="F71" s="33"/>
      <c r="G71" s="243"/>
    </row>
    <row r="72" spans="1:7" x14ac:dyDescent="0.25">
      <c r="A72" s="241"/>
      <c r="B72" s="242"/>
      <c r="C72" s="33"/>
      <c r="D72" s="33"/>
      <c r="E72" s="33"/>
      <c r="F72" s="33"/>
      <c r="G72" s="244" t="s">
        <v>78</v>
      </c>
    </row>
    <row r="73" spans="1:7" ht="15.75" thickBot="1" x14ac:dyDescent="0.3">
      <c r="A73" s="245"/>
      <c r="B73" s="246"/>
      <c r="C73" s="36"/>
      <c r="D73" s="36"/>
      <c r="E73" s="36"/>
      <c r="F73" s="36"/>
      <c r="G73" s="247"/>
    </row>
    <row r="74" spans="1:7" ht="15.75" thickBot="1" x14ac:dyDescent="0.3">
      <c r="A74" s="248"/>
      <c r="B74" s="248"/>
      <c r="G74" s="249"/>
    </row>
    <row r="75" spans="1:7" x14ac:dyDescent="0.25">
      <c r="A75" s="400" t="s">
        <v>80</v>
      </c>
      <c r="B75" s="401"/>
      <c r="C75" s="401"/>
      <c r="D75" s="401"/>
      <c r="E75" s="401"/>
      <c r="F75" s="401"/>
      <c r="G75" s="402"/>
    </row>
    <row r="76" spans="1:7" x14ac:dyDescent="0.25">
      <c r="A76" s="403"/>
      <c r="B76" s="404"/>
      <c r="C76" s="404"/>
      <c r="D76" s="404"/>
      <c r="E76" s="404"/>
      <c r="F76" s="404"/>
      <c r="G76" s="405"/>
    </row>
    <row r="77" spans="1:7" ht="15.75" x14ac:dyDescent="0.25">
      <c r="A77" s="250"/>
      <c r="B77" s="251"/>
      <c r="C77" s="251"/>
      <c r="D77" s="251"/>
      <c r="E77" s="251"/>
      <c r="F77" s="251"/>
      <c r="G77" s="252"/>
    </row>
    <row r="78" spans="1:7" ht="15" customHeight="1" x14ac:dyDescent="0.25">
      <c r="A78" s="385" t="s">
        <v>77</v>
      </c>
      <c r="B78" s="386"/>
      <c r="C78" s="386"/>
      <c r="D78" s="386"/>
      <c r="E78" s="386"/>
      <c r="F78" s="386"/>
      <c r="G78" s="387"/>
    </row>
    <row r="79" spans="1:7" x14ac:dyDescent="0.25">
      <c r="A79" s="385"/>
      <c r="B79" s="386"/>
      <c r="C79" s="386"/>
      <c r="D79" s="386"/>
      <c r="E79" s="386"/>
      <c r="F79" s="386"/>
      <c r="G79" s="387"/>
    </row>
    <row r="80" spans="1:7" x14ac:dyDescent="0.25">
      <c r="A80" s="385"/>
      <c r="B80" s="386"/>
      <c r="C80" s="386"/>
      <c r="D80" s="386"/>
      <c r="E80" s="386"/>
      <c r="F80" s="386"/>
      <c r="G80" s="387"/>
    </row>
    <row r="81" spans="1:9" x14ac:dyDescent="0.25">
      <c r="A81" s="385"/>
      <c r="B81" s="386"/>
      <c r="C81" s="386"/>
      <c r="D81" s="386"/>
      <c r="E81" s="386"/>
      <c r="F81" s="386"/>
      <c r="G81" s="387"/>
    </row>
    <row r="82" spans="1:9" x14ac:dyDescent="0.25">
      <c r="A82" s="385"/>
      <c r="B82" s="386"/>
      <c r="C82" s="386"/>
      <c r="D82" s="386"/>
      <c r="E82" s="386"/>
      <c r="F82" s="386"/>
      <c r="G82" s="387"/>
    </row>
    <row r="83" spans="1:9" x14ac:dyDescent="0.25">
      <c r="A83" s="385"/>
      <c r="B83" s="386"/>
      <c r="C83" s="386"/>
      <c r="D83" s="386"/>
      <c r="E83" s="386"/>
      <c r="F83" s="386"/>
      <c r="G83" s="387"/>
    </row>
    <row r="84" spans="1:9" x14ac:dyDescent="0.25">
      <c r="A84" s="385"/>
      <c r="B84" s="386"/>
      <c r="C84" s="386"/>
      <c r="D84" s="386"/>
      <c r="E84" s="386"/>
      <c r="F84" s="386"/>
      <c r="G84" s="387"/>
    </row>
    <row r="85" spans="1:9" x14ac:dyDescent="0.25">
      <c r="A85" s="385"/>
      <c r="B85" s="386"/>
      <c r="C85" s="386"/>
      <c r="D85" s="386"/>
      <c r="E85" s="386"/>
      <c r="F85" s="386"/>
      <c r="G85" s="387"/>
      <c r="I85" s="253"/>
    </row>
    <row r="86" spans="1:9" x14ac:dyDescent="0.25">
      <c r="A86" s="385"/>
      <c r="B86" s="386"/>
      <c r="C86" s="386"/>
      <c r="D86" s="386"/>
      <c r="E86" s="386"/>
      <c r="F86" s="386"/>
      <c r="G86" s="387"/>
    </row>
    <row r="87" spans="1:9" x14ac:dyDescent="0.25">
      <c r="A87" s="385"/>
      <c r="B87" s="386"/>
      <c r="C87" s="386"/>
      <c r="D87" s="386"/>
      <c r="E87" s="386"/>
      <c r="F87" s="386"/>
      <c r="G87" s="387"/>
    </row>
    <row r="88" spans="1:9" x14ac:dyDescent="0.25">
      <c r="A88" s="385"/>
      <c r="B88" s="386"/>
      <c r="C88" s="386"/>
      <c r="D88" s="386"/>
      <c r="E88" s="386"/>
      <c r="F88" s="386"/>
      <c r="G88" s="387"/>
    </row>
    <row r="89" spans="1:9" x14ac:dyDescent="0.25">
      <c r="A89" s="385"/>
      <c r="B89" s="386"/>
      <c r="C89" s="386"/>
      <c r="D89" s="386"/>
      <c r="E89" s="386"/>
      <c r="F89" s="386"/>
      <c r="G89" s="387"/>
    </row>
    <row r="90" spans="1:9" x14ac:dyDescent="0.25">
      <c r="A90" s="385"/>
      <c r="B90" s="386"/>
      <c r="C90" s="386"/>
      <c r="D90" s="386"/>
      <c r="E90" s="386"/>
      <c r="F90" s="386"/>
      <c r="G90" s="387"/>
    </row>
    <row r="91" spans="1:9" x14ac:dyDescent="0.25">
      <c r="A91" s="385"/>
      <c r="B91" s="386"/>
      <c r="C91" s="386"/>
      <c r="D91" s="386"/>
      <c r="E91" s="386"/>
      <c r="F91" s="386"/>
      <c r="G91" s="387"/>
    </row>
    <row r="92" spans="1:9" x14ac:dyDescent="0.25">
      <c r="A92" s="385"/>
      <c r="B92" s="386"/>
      <c r="C92" s="386"/>
      <c r="D92" s="386"/>
      <c r="E92" s="386"/>
      <c r="F92" s="386"/>
      <c r="G92" s="387"/>
    </row>
    <row r="93" spans="1:9" x14ac:dyDescent="0.25">
      <c r="A93" s="385"/>
      <c r="B93" s="386"/>
      <c r="C93" s="386"/>
      <c r="D93" s="386"/>
      <c r="E93" s="386"/>
      <c r="F93" s="386"/>
      <c r="G93" s="387"/>
    </row>
    <row r="94" spans="1:9" x14ac:dyDescent="0.25">
      <c r="A94" s="385"/>
      <c r="B94" s="386"/>
      <c r="C94" s="386"/>
      <c r="D94" s="386"/>
      <c r="E94" s="386"/>
      <c r="F94" s="386"/>
      <c r="G94" s="387"/>
    </row>
    <row r="95" spans="1:9" x14ac:dyDescent="0.25">
      <c r="A95" s="385"/>
      <c r="B95" s="386"/>
      <c r="C95" s="386"/>
      <c r="D95" s="386"/>
      <c r="E95" s="386"/>
      <c r="F95" s="386"/>
      <c r="G95" s="387"/>
    </row>
    <row r="96" spans="1:9" x14ac:dyDescent="0.25">
      <c r="A96" s="385"/>
      <c r="B96" s="386"/>
      <c r="C96" s="386"/>
      <c r="D96" s="386"/>
      <c r="E96" s="386"/>
      <c r="F96" s="386"/>
      <c r="G96" s="387"/>
    </row>
    <row r="97" spans="1:7" x14ac:dyDescent="0.25">
      <c r="A97" s="385"/>
      <c r="B97" s="386"/>
      <c r="C97" s="386"/>
      <c r="D97" s="386"/>
      <c r="E97" s="386"/>
      <c r="F97" s="386"/>
      <c r="G97" s="387"/>
    </row>
    <row r="98" spans="1:7" x14ac:dyDescent="0.25">
      <c r="A98" s="32"/>
      <c r="B98" s="33"/>
      <c r="C98" s="33"/>
      <c r="D98" s="33"/>
      <c r="E98" s="33"/>
      <c r="F98" s="33"/>
      <c r="G98" s="34"/>
    </row>
    <row r="99" spans="1:7" x14ac:dyDescent="0.25">
      <c r="A99" s="341" t="s">
        <v>132</v>
      </c>
      <c r="B99" s="342"/>
      <c r="C99" s="342"/>
      <c r="D99" s="342"/>
      <c r="E99" s="342"/>
      <c r="F99" s="342"/>
      <c r="G99" s="343"/>
    </row>
    <row r="100" spans="1:7" x14ac:dyDescent="0.25">
      <c r="A100" s="421"/>
      <c r="B100" s="422"/>
      <c r="C100" s="422"/>
      <c r="D100" s="422"/>
      <c r="E100" s="422"/>
      <c r="F100" s="422"/>
      <c r="G100" s="423"/>
    </row>
    <row r="101" spans="1:7" x14ac:dyDescent="0.25">
      <c r="A101" s="421"/>
      <c r="B101" s="422"/>
      <c r="C101" s="422"/>
      <c r="D101" s="422"/>
      <c r="E101" s="422"/>
      <c r="F101" s="422"/>
      <c r="G101" s="423"/>
    </row>
    <row r="102" spans="1:7" x14ac:dyDescent="0.25">
      <c r="A102" s="421"/>
      <c r="B102" s="422"/>
      <c r="C102" s="422"/>
      <c r="D102" s="422"/>
      <c r="E102" s="422"/>
      <c r="F102" s="422"/>
      <c r="G102" s="423"/>
    </row>
    <row r="103" spans="1:7" x14ac:dyDescent="0.25">
      <c r="A103" s="421"/>
      <c r="B103" s="422"/>
      <c r="C103" s="422"/>
      <c r="D103" s="422"/>
      <c r="E103" s="422"/>
      <c r="F103" s="422"/>
      <c r="G103" s="423"/>
    </row>
    <row r="104" spans="1:7" x14ac:dyDescent="0.25">
      <c r="A104" s="424"/>
      <c r="B104" s="425"/>
      <c r="C104" s="425"/>
      <c r="D104" s="425"/>
      <c r="E104" s="425"/>
      <c r="F104" s="425"/>
      <c r="G104" s="426"/>
    </row>
    <row r="105" spans="1:7" x14ac:dyDescent="0.25">
      <c r="A105" s="32"/>
      <c r="B105" s="33"/>
      <c r="C105" s="33"/>
      <c r="D105" s="33"/>
      <c r="E105" s="33"/>
      <c r="F105" s="33"/>
      <c r="G105" s="34"/>
    </row>
    <row r="106" spans="1:7" x14ac:dyDescent="0.25">
      <c r="A106" s="32"/>
      <c r="B106" s="33"/>
      <c r="C106" s="33"/>
      <c r="D106" s="33"/>
      <c r="E106" s="33"/>
      <c r="F106" s="33"/>
      <c r="G106" s="34"/>
    </row>
    <row r="107" spans="1:7" x14ac:dyDescent="0.25">
      <c r="A107" s="32"/>
      <c r="B107" s="33"/>
      <c r="C107" s="33"/>
      <c r="D107" s="33"/>
      <c r="E107" s="33"/>
      <c r="F107" s="33"/>
      <c r="G107" s="34"/>
    </row>
    <row r="108" spans="1:7" x14ac:dyDescent="0.25">
      <c r="A108" s="32"/>
      <c r="B108" s="33"/>
      <c r="C108" s="33"/>
      <c r="D108" s="33"/>
      <c r="E108" s="33"/>
      <c r="F108" s="33"/>
      <c r="G108" s="34"/>
    </row>
    <row r="109" spans="1:7" x14ac:dyDescent="0.25">
      <c r="A109" s="32"/>
      <c r="B109" s="33"/>
      <c r="C109" s="254"/>
      <c r="D109" s="33"/>
      <c r="E109" s="33"/>
      <c r="F109" s="33"/>
      <c r="G109" s="34"/>
    </row>
    <row r="110" spans="1:7" x14ac:dyDescent="0.25">
      <c r="A110" s="32"/>
      <c r="B110" s="33"/>
      <c r="C110" s="254"/>
      <c r="D110" s="33"/>
      <c r="E110" s="33"/>
      <c r="F110" s="33"/>
      <c r="G110" s="34"/>
    </row>
    <row r="111" spans="1:7" x14ac:dyDescent="0.25">
      <c r="A111" s="32"/>
      <c r="B111" s="33"/>
      <c r="C111" s="33"/>
      <c r="D111" s="33"/>
      <c r="E111" s="33"/>
      <c r="F111" s="33"/>
      <c r="G111" s="34"/>
    </row>
    <row r="112" spans="1:7" x14ac:dyDescent="0.25">
      <c r="A112" s="32"/>
      <c r="B112" s="33"/>
      <c r="C112" s="33"/>
      <c r="D112" s="33"/>
      <c r="E112" s="33"/>
      <c r="F112" s="33"/>
      <c r="G112" s="34"/>
    </row>
    <row r="113" spans="1:7" x14ac:dyDescent="0.25">
      <c r="A113" s="32"/>
      <c r="B113" s="33"/>
      <c r="C113" s="33"/>
      <c r="D113" s="33"/>
      <c r="E113" s="33"/>
      <c r="F113" s="33"/>
      <c r="G113" s="34"/>
    </row>
    <row r="114" spans="1:7" x14ac:dyDescent="0.25">
      <c r="A114" s="32"/>
      <c r="B114" s="33"/>
      <c r="C114" s="33"/>
      <c r="D114" s="33"/>
      <c r="E114" s="33"/>
      <c r="F114" s="33"/>
      <c r="G114" s="34"/>
    </row>
    <row r="115" spans="1:7" x14ac:dyDescent="0.25">
      <c r="A115" s="32"/>
      <c r="B115" s="33"/>
      <c r="C115" s="33"/>
      <c r="D115" s="33"/>
      <c r="E115" s="33"/>
      <c r="F115" s="33"/>
      <c r="G115" s="34"/>
    </row>
    <row r="116" spans="1:7" x14ac:dyDescent="0.25">
      <c r="A116" s="32"/>
      <c r="B116" s="33"/>
      <c r="C116" s="33"/>
      <c r="D116" s="33"/>
      <c r="E116" s="33"/>
      <c r="F116" s="33"/>
      <c r="G116" s="34"/>
    </row>
    <row r="117" spans="1:7" x14ac:dyDescent="0.25">
      <c r="A117" s="32"/>
      <c r="B117" s="33"/>
      <c r="C117" s="33"/>
      <c r="D117" s="33"/>
      <c r="E117" s="33"/>
      <c r="F117" s="33"/>
      <c r="G117" s="34"/>
    </row>
    <row r="118" spans="1:7" x14ac:dyDescent="0.25">
      <c r="A118" s="32"/>
      <c r="B118" s="33"/>
      <c r="C118" s="33"/>
      <c r="D118" s="33"/>
      <c r="E118" s="33"/>
      <c r="F118" s="33"/>
      <c r="G118" s="34"/>
    </row>
    <row r="119" spans="1:7" x14ac:dyDescent="0.25">
      <c r="A119" s="32"/>
      <c r="B119" s="33"/>
      <c r="C119" s="33"/>
      <c r="D119" s="33"/>
      <c r="E119" s="33"/>
      <c r="F119" s="33"/>
      <c r="G119" s="34"/>
    </row>
    <row r="120" spans="1:7" x14ac:dyDescent="0.25">
      <c r="A120" s="32"/>
      <c r="B120" s="33"/>
      <c r="C120" s="33"/>
      <c r="D120" s="33"/>
      <c r="E120" s="33"/>
      <c r="F120" s="33"/>
      <c r="G120" s="34"/>
    </row>
    <row r="121" spans="1:7" x14ac:dyDescent="0.25">
      <c r="A121" s="32"/>
      <c r="B121" s="33"/>
      <c r="C121" s="33"/>
      <c r="D121" s="33"/>
      <c r="E121" s="33"/>
      <c r="F121" s="33"/>
      <c r="G121" s="34"/>
    </row>
    <row r="122" spans="1:7" x14ac:dyDescent="0.25">
      <c r="A122" s="32"/>
      <c r="B122" s="33"/>
      <c r="C122" s="33"/>
      <c r="D122" s="33"/>
      <c r="E122" s="33"/>
      <c r="F122" s="33"/>
      <c r="G122" s="34"/>
    </row>
    <row r="123" spans="1:7" x14ac:dyDescent="0.25">
      <c r="A123" s="32"/>
      <c r="B123" s="33"/>
      <c r="C123" s="33"/>
      <c r="D123" s="33"/>
      <c r="E123" s="33"/>
      <c r="F123" s="33"/>
      <c r="G123" s="34"/>
    </row>
    <row r="124" spans="1:7" x14ac:dyDescent="0.25">
      <c r="A124" s="32"/>
      <c r="B124" s="33"/>
      <c r="C124" s="33"/>
      <c r="D124" s="406" t="s">
        <v>81</v>
      </c>
      <c r="E124" s="407"/>
      <c r="F124" s="408"/>
      <c r="G124" s="34"/>
    </row>
    <row r="125" spans="1:7" x14ac:dyDescent="0.25">
      <c r="A125" s="32"/>
      <c r="B125" s="33"/>
      <c r="C125" s="33"/>
      <c r="D125" s="409"/>
      <c r="E125" s="410"/>
      <c r="F125" s="411"/>
      <c r="G125" s="34"/>
    </row>
    <row r="126" spans="1:7" x14ac:dyDescent="0.25">
      <c r="A126" s="32"/>
      <c r="B126" s="33"/>
      <c r="C126" s="33"/>
      <c r="D126" s="409"/>
      <c r="E126" s="410"/>
      <c r="F126" s="411"/>
      <c r="G126" s="34"/>
    </row>
    <row r="127" spans="1:7" x14ac:dyDescent="0.25">
      <c r="A127" s="32"/>
      <c r="B127" s="33"/>
      <c r="C127" s="33"/>
      <c r="D127" s="409"/>
      <c r="E127" s="410"/>
      <c r="F127" s="411"/>
      <c r="G127" s="34"/>
    </row>
    <row r="128" spans="1:7" x14ac:dyDescent="0.25">
      <c r="A128" s="32"/>
      <c r="B128" s="33"/>
      <c r="C128" s="33"/>
      <c r="D128" s="409"/>
      <c r="E128" s="410"/>
      <c r="F128" s="411"/>
      <c r="G128" s="34"/>
    </row>
    <row r="129" spans="1:7" x14ac:dyDescent="0.25">
      <c r="A129" s="32"/>
      <c r="B129" s="33"/>
      <c r="C129" s="33"/>
      <c r="D129" s="409"/>
      <c r="E129" s="410"/>
      <c r="F129" s="411"/>
      <c r="G129" s="34"/>
    </row>
    <row r="130" spans="1:7" x14ac:dyDescent="0.25">
      <c r="A130" s="32"/>
      <c r="B130" s="33"/>
      <c r="C130" s="33"/>
      <c r="D130" s="409"/>
      <c r="E130" s="410"/>
      <c r="F130" s="411"/>
      <c r="G130" s="34"/>
    </row>
    <row r="131" spans="1:7" x14ac:dyDescent="0.25">
      <c r="A131" s="32"/>
      <c r="B131" s="33"/>
      <c r="C131" s="33"/>
      <c r="D131" s="412"/>
      <c r="E131" s="413"/>
      <c r="F131" s="414"/>
      <c r="G131" s="34"/>
    </row>
    <row r="132" spans="1:7" x14ac:dyDescent="0.25">
      <c r="A132" s="32"/>
      <c r="B132" s="33"/>
      <c r="C132" s="33"/>
      <c r="D132" s="255"/>
      <c r="E132" s="255"/>
      <c r="F132" s="255"/>
      <c r="G132" s="34"/>
    </row>
    <row r="133" spans="1:7" x14ac:dyDescent="0.25">
      <c r="A133" s="32"/>
      <c r="B133" s="33"/>
      <c r="C133" s="33"/>
      <c r="D133" s="378"/>
      <c r="E133" s="379"/>
      <c r="F133" s="380"/>
      <c r="G133" s="34"/>
    </row>
    <row r="134" spans="1:7" ht="15.75" thickBot="1" x14ac:dyDescent="0.3">
      <c r="A134" s="32"/>
      <c r="B134" s="33"/>
      <c r="C134" s="33"/>
      <c r="D134" s="381"/>
      <c r="E134" s="382"/>
      <c r="F134" s="383"/>
      <c r="G134" s="34"/>
    </row>
    <row r="135" spans="1:7" x14ac:dyDescent="0.25">
      <c r="A135" s="32"/>
      <c r="B135" s="33"/>
      <c r="C135" s="33"/>
      <c r="D135" s="33"/>
      <c r="E135" s="33"/>
      <c r="F135" s="33"/>
      <c r="G135" s="34"/>
    </row>
    <row r="136" spans="1:7" x14ac:dyDescent="0.25">
      <c r="A136" s="32"/>
      <c r="B136" s="33"/>
      <c r="C136" s="33"/>
      <c r="D136" s="384" t="s">
        <v>82</v>
      </c>
      <c r="E136" s="384"/>
      <c r="F136" s="384"/>
      <c r="G136" s="34"/>
    </row>
    <row r="137" spans="1:7" x14ac:dyDescent="0.25">
      <c r="A137" s="32"/>
      <c r="B137" s="33"/>
      <c r="C137" s="33"/>
      <c r="D137" s="33"/>
      <c r="E137" s="33"/>
      <c r="F137" s="33"/>
      <c r="G137" s="34"/>
    </row>
    <row r="138" spans="1:7" x14ac:dyDescent="0.25">
      <c r="A138" s="32"/>
      <c r="B138" s="33"/>
      <c r="C138" s="33"/>
      <c r="D138" s="33"/>
      <c r="E138" s="33"/>
      <c r="F138" s="33"/>
      <c r="G138" s="34"/>
    </row>
    <row r="139" spans="1:7" x14ac:dyDescent="0.25">
      <c r="A139" s="32"/>
      <c r="B139" s="33"/>
      <c r="C139" s="33"/>
      <c r="D139" s="111"/>
      <c r="E139" s="111"/>
      <c r="F139" s="111"/>
      <c r="G139" s="34"/>
    </row>
    <row r="140" spans="1:7" x14ac:dyDescent="0.25">
      <c r="A140" s="32"/>
      <c r="B140" s="33"/>
      <c r="C140" s="33"/>
      <c r="D140" s="111"/>
      <c r="E140" s="111"/>
      <c r="F140" s="111"/>
      <c r="G140" s="34"/>
    </row>
    <row r="141" spans="1:7" x14ac:dyDescent="0.25">
      <c r="A141" s="32"/>
      <c r="B141" s="33"/>
      <c r="C141" s="33"/>
      <c r="D141" s="33"/>
      <c r="E141" s="33"/>
      <c r="F141" s="33"/>
      <c r="G141" s="34"/>
    </row>
    <row r="142" spans="1:7" x14ac:dyDescent="0.25">
      <c r="A142" s="32"/>
      <c r="B142" s="33"/>
      <c r="C142" s="33"/>
      <c r="D142" s="33"/>
      <c r="E142" s="33"/>
      <c r="F142" s="33"/>
      <c r="G142" s="34"/>
    </row>
    <row r="143" spans="1:7" x14ac:dyDescent="0.25">
      <c r="A143" s="32"/>
      <c r="B143" s="33"/>
      <c r="C143" s="33"/>
      <c r="D143" s="33"/>
      <c r="E143" s="33"/>
      <c r="F143" s="33"/>
      <c r="G143" s="34"/>
    </row>
    <row r="144" spans="1:7" x14ac:dyDescent="0.25">
      <c r="A144" s="32"/>
      <c r="B144" s="33"/>
      <c r="C144" s="33"/>
      <c r="D144" s="33"/>
      <c r="E144" s="33"/>
      <c r="F144" s="33"/>
      <c r="G144" s="244" t="s">
        <v>79</v>
      </c>
    </row>
    <row r="145" spans="1:7" ht="15.75" thickBot="1" x14ac:dyDescent="0.3">
      <c r="A145" s="35"/>
      <c r="B145" s="36"/>
      <c r="C145" s="36"/>
      <c r="D145" s="36"/>
      <c r="E145" s="36"/>
      <c r="F145" s="36"/>
      <c r="G145" s="247"/>
    </row>
  </sheetData>
  <sheetProtection algorithmName="SHA-512" hashValue="rG15rvJ1uhEltVfEZ6w1+fpI/eNovBaHjK4Az+8m2K3jUREK/+owRLWSdsXaIOXOR2DZjZVIa11PkbRdzl8g1A==" saltValue="+c6s917zCXYO9M/nPF2iMA==" spinCount="100000" sheet="1" selectLockedCells="1"/>
  <mergeCells count="21">
    <mergeCell ref="A6:G7"/>
    <mergeCell ref="A75:G76"/>
    <mergeCell ref="D124:F131"/>
    <mergeCell ref="C11:G11"/>
    <mergeCell ref="C13:G13"/>
    <mergeCell ref="C14:G14"/>
    <mergeCell ref="C15:G15"/>
    <mergeCell ref="C17:G17"/>
    <mergeCell ref="C18:G18"/>
    <mergeCell ref="C12:G12"/>
    <mergeCell ref="A100:G104"/>
    <mergeCell ref="C16:G16"/>
    <mergeCell ref="C10:G10"/>
    <mergeCell ref="D133:F134"/>
    <mergeCell ref="D136:F136"/>
    <mergeCell ref="A78:G97"/>
    <mergeCell ref="E34:G36"/>
    <mergeCell ref="E43:F55"/>
    <mergeCell ref="C65:G65"/>
    <mergeCell ref="E60:F62"/>
    <mergeCell ref="C39:G39"/>
  </mergeCells>
  <conditionalFormatting sqref="C37">
    <cfRule type="cellIs" dxfId="0" priority="1" operator="notBetween">
      <formula>$C$35</formula>
      <formula>$C$36</formula>
    </cfRule>
  </conditionalFormatting>
  <pageMargins left="0.7" right="0.7" top="0.78740157499999996" bottom="0.78740157499999996" header="0.3" footer="0.3"/>
  <pageSetup paperSize="9" scale="67"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DJ335"/>
  <sheetViews>
    <sheetView showGridLines="0" zoomScale="85" zoomScaleNormal="85" workbookViewId="0">
      <selection activeCell="D17" sqref="D17"/>
    </sheetView>
  </sheetViews>
  <sheetFormatPr baseColWidth="10" defaultRowHeight="15" x14ac:dyDescent="0.25"/>
  <cols>
    <col min="1" max="1" width="5.7109375" style="26" customWidth="1"/>
    <col min="2" max="2" width="15" style="26" customWidth="1"/>
    <col min="3" max="3" width="68.28515625" style="26" customWidth="1"/>
    <col min="4" max="4" width="13.7109375" style="26" customWidth="1"/>
    <col min="5" max="5" width="11" style="26" customWidth="1"/>
    <col min="6" max="6" width="19.140625" style="26" customWidth="1"/>
    <col min="7" max="7" width="53" style="26" bestFit="1" customWidth="1"/>
    <col min="8" max="8" width="17.7109375" style="26" customWidth="1"/>
    <col min="9" max="9" width="21.28515625" style="26" customWidth="1"/>
    <col min="10" max="11" width="18.140625" style="26" customWidth="1"/>
    <col min="12" max="12" width="5.7109375" style="26" customWidth="1"/>
    <col min="13" max="13" width="20.140625" style="26" customWidth="1"/>
    <col min="14" max="14" width="18.140625" style="26" customWidth="1"/>
    <col min="15" max="15" width="18.7109375" style="26" bestFit="1" customWidth="1"/>
    <col min="16" max="16" width="15.85546875" style="26" customWidth="1"/>
    <col min="17" max="17" width="24.28515625" style="26" bestFit="1" customWidth="1"/>
    <col min="18" max="18" width="26.7109375" style="26" bestFit="1" customWidth="1"/>
    <col min="19" max="19" width="24" style="26" bestFit="1" customWidth="1"/>
    <col min="20" max="20" width="29" style="26" customWidth="1"/>
    <col min="21" max="21" width="33.5703125" style="26" bestFit="1" customWidth="1"/>
    <col min="22" max="22" width="20.7109375" style="26" bestFit="1" customWidth="1"/>
    <col min="23" max="23" width="26" style="26" customWidth="1"/>
    <col min="24" max="24" width="28" style="26" customWidth="1"/>
    <col min="25" max="27" width="24.140625" style="26" customWidth="1"/>
    <col min="28" max="28" width="15.5703125" style="26" customWidth="1"/>
    <col min="29" max="29" width="11.42578125" style="26"/>
    <col min="30" max="30" width="29.7109375" style="26" bestFit="1" customWidth="1"/>
    <col min="31" max="31" width="26.28515625" style="26" bestFit="1" customWidth="1"/>
    <col min="32" max="32" width="29.5703125" style="26" bestFit="1" customWidth="1"/>
    <col min="33" max="33" width="16.28515625" style="26" bestFit="1" customWidth="1"/>
    <col min="34" max="34" width="18.5703125" style="26" customWidth="1"/>
    <col min="35" max="38" width="11.42578125" style="26"/>
    <col min="39" max="39" width="26.85546875" style="26" bestFit="1" customWidth="1"/>
    <col min="40" max="40" width="6.5703125" style="26" bestFit="1" customWidth="1"/>
    <col min="41" max="43" width="11.42578125" style="26"/>
    <col min="44" max="44" width="20.140625" style="26" customWidth="1"/>
    <col min="45" max="45" width="19.7109375" style="26" customWidth="1"/>
    <col min="46" max="46" width="21.140625" style="26" customWidth="1"/>
    <col min="47" max="47" width="16" style="26" customWidth="1"/>
    <col min="48" max="60" width="11.42578125" style="26"/>
    <col min="61" max="61" width="13.5703125" style="26" bestFit="1" customWidth="1"/>
    <col min="62" max="62" width="11.42578125" style="26"/>
    <col min="63" max="63" width="20.7109375" style="26" customWidth="1"/>
    <col min="64" max="64" width="14" style="26" customWidth="1"/>
    <col min="65" max="65" width="11.42578125" style="26"/>
    <col min="66" max="66" width="13" style="26" customWidth="1"/>
    <col min="67" max="77" width="11.42578125" style="26"/>
    <col min="78" max="78" width="14.42578125" style="26" customWidth="1"/>
    <col min="79" max="82" width="11.42578125" style="26"/>
    <col min="83" max="83" width="13.7109375" style="26" customWidth="1"/>
    <col min="84" max="94" width="11.42578125" style="26"/>
    <col min="95" max="95" width="13.5703125" style="26" bestFit="1" customWidth="1"/>
    <col min="96" max="99" width="11.42578125" style="26"/>
    <col min="100" max="100" width="13" style="26" customWidth="1"/>
    <col min="101" max="16384" width="11.42578125" style="26"/>
  </cols>
  <sheetData>
    <row r="1" spans="1:12" ht="20.100000000000001" customHeight="1" thickBot="1" x14ac:dyDescent="0.3">
      <c r="A1" s="22"/>
      <c r="B1" s="23"/>
      <c r="C1" s="23"/>
      <c r="D1" s="23"/>
      <c r="E1" s="23"/>
      <c r="F1" s="23"/>
      <c r="G1" s="23"/>
      <c r="H1" s="23"/>
      <c r="I1" s="23"/>
      <c r="J1" s="23"/>
      <c r="K1" s="23"/>
      <c r="L1" s="24"/>
    </row>
    <row r="2" spans="1:12" ht="20.100000000000001" customHeight="1" x14ac:dyDescent="0.25">
      <c r="A2" s="27"/>
      <c r="B2" s="28"/>
      <c r="C2" s="29"/>
      <c r="D2" s="29"/>
      <c r="E2" s="29"/>
      <c r="F2" s="29"/>
      <c r="G2" s="29"/>
      <c r="H2" s="29"/>
      <c r="I2" s="29"/>
      <c r="J2" s="29"/>
      <c r="K2" s="30"/>
      <c r="L2" s="31"/>
    </row>
    <row r="3" spans="1:12" ht="20.100000000000001" customHeight="1" x14ac:dyDescent="0.25">
      <c r="A3" s="27"/>
      <c r="B3" s="32"/>
      <c r="C3" s="33"/>
      <c r="D3" s="33"/>
      <c r="E3" s="33"/>
      <c r="F3" s="33"/>
      <c r="G3" s="33"/>
      <c r="H3" s="33"/>
      <c r="I3" s="33"/>
      <c r="J3" s="33"/>
      <c r="K3" s="34"/>
      <c r="L3" s="31"/>
    </row>
    <row r="4" spans="1:12" ht="20.100000000000001" customHeight="1" x14ac:dyDescent="0.25">
      <c r="A4" s="27"/>
      <c r="B4" s="32"/>
      <c r="C4" s="33"/>
      <c r="D4" s="33"/>
      <c r="E4" s="33"/>
      <c r="F4" s="33"/>
      <c r="G4" s="33"/>
      <c r="H4" s="33"/>
      <c r="I4" s="33"/>
      <c r="J4" s="33"/>
      <c r="K4" s="34"/>
      <c r="L4" s="31"/>
    </row>
    <row r="5" spans="1:12" ht="20.100000000000001" customHeight="1" x14ac:dyDescent="0.25">
      <c r="A5" s="27"/>
      <c r="B5" s="32"/>
      <c r="C5" s="33"/>
      <c r="D5" s="33"/>
      <c r="E5" s="33"/>
      <c r="F5" s="33"/>
      <c r="G5" s="33"/>
      <c r="H5" s="33"/>
      <c r="I5" s="33"/>
      <c r="J5" s="33"/>
      <c r="K5" s="34"/>
      <c r="L5" s="31"/>
    </row>
    <row r="6" spans="1:12" ht="20.100000000000001" customHeight="1" x14ac:dyDescent="0.25">
      <c r="A6" s="27"/>
      <c r="B6" s="32"/>
      <c r="C6" s="33"/>
      <c r="D6" s="33"/>
      <c r="E6" s="33"/>
      <c r="F6" s="33"/>
      <c r="G6" s="33"/>
      <c r="H6" s="33"/>
      <c r="I6" s="33"/>
      <c r="J6" s="33"/>
      <c r="K6" s="34"/>
      <c r="L6" s="31"/>
    </row>
    <row r="7" spans="1:12" ht="20.100000000000001" customHeight="1" x14ac:dyDescent="0.25">
      <c r="A7" s="27"/>
      <c r="B7" s="32"/>
      <c r="C7" s="33"/>
      <c r="D7" s="33"/>
      <c r="E7" s="33"/>
      <c r="F7" s="33"/>
      <c r="G7" s="33"/>
      <c r="H7" s="33"/>
      <c r="I7" s="33"/>
      <c r="J7" s="33"/>
      <c r="K7" s="34"/>
      <c r="L7" s="31"/>
    </row>
    <row r="8" spans="1:12" ht="20.100000000000001" customHeight="1" x14ac:dyDescent="0.25">
      <c r="A8" s="27"/>
      <c r="B8" s="32"/>
      <c r="C8" s="33"/>
      <c r="D8" s="33"/>
      <c r="E8" s="33"/>
      <c r="F8" s="33"/>
      <c r="G8" s="33"/>
      <c r="H8" s="33"/>
      <c r="I8" s="33"/>
      <c r="J8" s="33"/>
      <c r="K8" s="34"/>
      <c r="L8" s="31"/>
    </row>
    <row r="9" spans="1:12" ht="20.100000000000001" customHeight="1" thickBot="1" x14ac:dyDescent="0.3">
      <c r="A9" s="27"/>
      <c r="B9" s="35"/>
      <c r="C9" s="36"/>
      <c r="D9" s="36"/>
      <c r="E9" s="36"/>
      <c r="F9" s="36"/>
      <c r="G9" s="36"/>
      <c r="H9" s="36"/>
      <c r="I9" s="36"/>
      <c r="J9" s="36"/>
      <c r="K9" s="37"/>
      <c r="L9" s="31"/>
    </row>
    <row r="10" spans="1:12" ht="20.100000000000001" customHeight="1" x14ac:dyDescent="0.25">
      <c r="A10" s="27"/>
      <c r="B10" s="28"/>
      <c r="C10" s="29"/>
      <c r="D10" s="29"/>
      <c r="E10" s="29"/>
      <c r="F10" s="29"/>
      <c r="G10" s="29"/>
      <c r="H10" s="29"/>
      <c r="I10" s="29"/>
      <c r="J10" s="29"/>
      <c r="K10" s="30"/>
      <c r="L10" s="31"/>
    </row>
    <row r="11" spans="1:12" ht="20.100000000000001" customHeight="1" x14ac:dyDescent="0.25">
      <c r="A11" s="27"/>
      <c r="B11" s="32"/>
      <c r="C11" s="33"/>
      <c r="D11" s="33"/>
      <c r="E11" s="33"/>
      <c r="F11" s="33"/>
      <c r="G11" s="33"/>
      <c r="H11" s="33"/>
      <c r="I11" s="33"/>
      <c r="J11" s="33"/>
      <c r="K11" s="34"/>
      <c r="L11" s="31"/>
    </row>
    <row r="12" spans="1:12" ht="20.100000000000001" customHeight="1" thickBot="1" x14ac:dyDescent="0.3">
      <c r="A12" s="27"/>
      <c r="B12" s="32"/>
      <c r="C12" s="33"/>
      <c r="D12" s="33"/>
      <c r="E12" s="33"/>
      <c r="F12" s="33"/>
      <c r="G12" s="33"/>
      <c r="H12" s="36"/>
      <c r="I12" s="36"/>
      <c r="J12" s="33"/>
      <c r="K12" s="34"/>
      <c r="L12" s="31"/>
    </row>
    <row r="13" spans="1:12" ht="20.100000000000001" customHeight="1" thickBot="1" x14ac:dyDescent="0.3">
      <c r="A13" s="27"/>
      <c r="B13" s="32"/>
      <c r="C13" s="371" t="s">
        <v>22</v>
      </c>
      <c r="D13" s="372"/>
      <c r="E13" s="374"/>
      <c r="F13" s="428" t="str">
        <f>IF(OR((D66+D55+D44+D33+D22)&gt;=140,(D21+D32+D43+D54+D65)&gt;=4000),"Leitungslänge oder Rohrvolumen zu groß! Prüfabschnitt verringern!
→ Prüfung ungültig","")</f>
        <v/>
      </c>
      <c r="G13" s="371" t="s">
        <v>50</v>
      </c>
      <c r="H13" s="372"/>
      <c r="I13" s="374"/>
      <c r="J13" s="33"/>
      <c r="K13" s="34"/>
      <c r="L13" s="31"/>
    </row>
    <row r="14" spans="1:12" ht="20.100000000000001" customHeight="1" x14ac:dyDescent="0.25">
      <c r="A14" s="27"/>
      <c r="B14" s="32"/>
      <c r="C14" s="257" t="s">
        <v>23</v>
      </c>
      <c r="D14" s="258" t="s">
        <v>18</v>
      </c>
      <c r="E14" s="259" t="s">
        <v>9</v>
      </c>
      <c r="F14" s="428"/>
      <c r="G14" s="260" t="s">
        <v>23</v>
      </c>
      <c r="H14" s="64" t="s">
        <v>18</v>
      </c>
      <c r="I14" s="65" t="s">
        <v>9</v>
      </c>
      <c r="J14" s="33"/>
      <c r="K14" s="261"/>
      <c r="L14" s="31"/>
    </row>
    <row r="15" spans="1:12" ht="20.100000000000001" customHeight="1" x14ac:dyDescent="0.25">
      <c r="A15" s="27"/>
      <c r="B15" s="32"/>
      <c r="C15" s="68" t="s">
        <v>24</v>
      </c>
      <c r="D15" s="66">
        <f>'Ermittlung des Prüfdrucks'!D16</f>
        <v>0</v>
      </c>
      <c r="E15" s="67" t="s">
        <v>1</v>
      </c>
      <c r="F15" s="428"/>
      <c r="G15" s="262" t="s">
        <v>123</v>
      </c>
      <c r="H15" s="263">
        <f>(D69+D58+D47+D36+D25)*2</f>
        <v>0</v>
      </c>
      <c r="I15" s="67" t="s">
        <v>19</v>
      </c>
      <c r="J15" s="264"/>
      <c r="K15" s="265"/>
      <c r="L15" s="31"/>
    </row>
    <row r="16" spans="1:12" ht="20.100000000000001" customHeight="1" thickBot="1" x14ac:dyDescent="0.4">
      <c r="A16" s="27"/>
      <c r="B16" s="35"/>
      <c r="C16" s="84" t="s">
        <v>0</v>
      </c>
      <c r="D16" s="72">
        <f>D15/10</f>
        <v>0</v>
      </c>
      <c r="E16" s="73" t="s">
        <v>2</v>
      </c>
      <c r="F16" s="428"/>
      <c r="G16" s="262" t="s">
        <v>122</v>
      </c>
      <c r="H16" s="266">
        <f>10*H15/1000</f>
        <v>0</v>
      </c>
      <c r="I16" s="267" t="s">
        <v>6</v>
      </c>
      <c r="J16" s="264"/>
      <c r="K16" s="265"/>
      <c r="L16" s="31"/>
    </row>
    <row r="17" spans="1:12" ht="20.100000000000001" customHeight="1" x14ac:dyDescent="0.25">
      <c r="A17" s="27"/>
      <c r="B17" s="427" t="s">
        <v>25</v>
      </c>
      <c r="C17" s="74" t="s">
        <v>17</v>
      </c>
      <c r="D17" s="42">
        <v>0</v>
      </c>
      <c r="E17" s="75" t="s">
        <v>3</v>
      </c>
      <c r="F17" s="428"/>
      <c r="G17" s="268" t="s">
        <v>124</v>
      </c>
      <c r="H17" s="256"/>
      <c r="I17" s="267" t="s">
        <v>6</v>
      </c>
      <c r="J17" s="264"/>
      <c r="K17" s="265"/>
      <c r="L17" s="31"/>
    </row>
    <row r="18" spans="1:12" ht="20.100000000000001" customHeight="1" thickBot="1" x14ac:dyDescent="0.3">
      <c r="A18" s="27"/>
      <c r="B18" s="356"/>
      <c r="C18" s="78" t="s">
        <v>74</v>
      </c>
      <c r="D18" s="43">
        <v>0.01</v>
      </c>
      <c r="E18" s="79" t="s">
        <v>3</v>
      </c>
      <c r="F18" s="428"/>
      <c r="G18" s="269" t="s">
        <v>125</v>
      </c>
      <c r="H18" s="270">
        <f>H16-H17</f>
        <v>0</v>
      </c>
      <c r="I18" s="271" t="s">
        <v>6</v>
      </c>
      <c r="J18" s="272"/>
      <c r="K18" s="265"/>
      <c r="L18" s="31"/>
    </row>
    <row r="19" spans="1:12" ht="20.100000000000001" customHeight="1" x14ac:dyDescent="0.25">
      <c r="A19" s="27"/>
      <c r="B19" s="356"/>
      <c r="C19" s="80" t="s">
        <v>60</v>
      </c>
      <c r="D19" s="81">
        <f>D17-D18*2</f>
        <v>-0.02</v>
      </c>
      <c r="E19" s="79" t="s">
        <v>3</v>
      </c>
      <c r="F19" s="428"/>
      <c r="G19" s="33"/>
      <c r="H19" s="33"/>
      <c r="I19" s="132"/>
      <c r="J19" s="272"/>
      <c r="K19" s="34"/>
      <c r="L19" s="31"/>
    </row>
    <row r="20" spans="1:12" ht="20.100000000000001" customHeight="1" thickBot="1" x14ac:dyDescent="0.3">
      <c r="A20" s="27"/>
      <c r="B20" s="356"/>
      <c r="C20" s="80" t="s">
        <v>16</v>
      </c>
      <c r="D20" s="83">
        <f>D17/D18</f>
        <v>0</v>
      </c>
      <c r="E20" s="79" t="s">
        <v>12</v>
      </c>
      <c r="F20" s="428"/>
      <c r="G20" s="273"/>
      <c r="H20" s="273"/>
      <c r="I20" s="33"/>
      <c r="J20" s="272"/>
      <c r="K20" s="34"/>
      <c r="L20" s="31"/>
    </row>
    <row r="21" spans="1:12" ht="20.100000000000001" customHeight="1" thickBot="1" x14ac:dyDescent="0.3">
      <c r="A21" s="27"/>
      <c r="B21" s="356"/>
      <c r="C21" s="78" t="s">
        <v>127</v>
      </c>
      <c r="D21" s="44">
        <v>0</v>
      </c>
      <c r="E21" s="79" t="s">
        <v>1</v>
      </c>
      <c r="F21" s="428"/>
      <c r="G21" s="371" t="s">
        <v>35</v>
      </c>
      <c r="H21" s="372"/>
      <c r="I21" s="374"/>
      <c r="J21" s="272"/>
      <c r="K21" s="34"/>
      <c r="L21" s="31"/>
    </row>
    <row r="22" spans="1:12" ht="20.100000000000001" customHeight="1" x14ac:dyDescent="0.25">
      <c r="A22" s="27"/>
      <c r="B22" s="356"/>
      <c r="C22" s="80" t="s">
        <v>61</v>
      </c>
      <c r="D22" s="86">
        <f>PI()*((D17-D18*2)/2000)^2*D21</f>
        <v>0</v>
      </c>
      <c r="E22" s="79" t="s">
        <v>4</v>
      </c>
      <c r="F22" s="428"/>
      <c r="G22" s="63" t="s">
        <v>23</v>
      </c>
      <c r="H22" s="64" t="s">
        <v>18</v>
      </c>
      <c r="I22" s="65" t="s">
        <v>9</v>
      </c>
      <c r="J22" s="274"/>
      <c r="K22" s="275"/>
      <c r="L22" s="31"/>
    </row>
    <row r="23" spans="1:12" ht="20.100000000000001" customHeight="1" x14ac:dyDescent="0.25">
      <c r="A23" s="27"/>
      <c r="B23" s="356"/>
      <c r="C23" s="80" t="s">
        <v>62</v>
      </c>
      <c r="D23" s="86">
        <f>D21*PI()*(D19/2000)*2</f>
        <v>0</v>
      </c>
      <c r="E23" s="79" t="s">
        <v>7</v>
      </c>
      <c r="F23" s="428"/>
      <c r="G23" s="276" t="s">
        <v>117</v>
      </c>
      <c r="H23" s="277">
        <f>'Ermittlung des Prüfdrucks'!D21</f>
        <v>0</v>
      </c>
      <c r="I23" s="101" t="s">
        <v>10</v>
      </c>
      <c r="J23" s="223"/>
      <c r="K23" s="275"/>
      <c r="L23" s="31"/>
    </row>
    <row r="24" spans="1:12" ht="20.100000000000001" customHeight="1" x14ac:dyDescent="0.25">
      <c r="A24" s="27"/>
      <c r="B24" s="356"/>
      <c r="C24" s="80" t="s">
        <v>15</v>
      </c>
      <c r="D24" s="86">
        <f>IF(D21=0,0,IF(D19&lt;80,0.1,((0.03*80*PI()*D21)/(1600*60)*(D19/2)^2)/(0.1*1/30*D23*10000*0.15)))</f>
        <v>0</v>
      </c>
      <c r="E24" s="79" t="s">
        <v>12</v>
      </c>
      <c r="F24" s="428"/>
      <c r="G24" s="102" t="s">
        <v>48</v>
      </c>
      <c r="H24" s="44"/>
      <c r="I24" s="101" t="s">
        <v>2</v>
      </c>
      <c r="J24" s="223"/>
      <c r="K24" s="275"/>
      <c r="L24" s="31"/>
    </row>
    <row r="25" spans="1:12" ht="20.100000000000001" customHeight="1" x14ac:dyDescent="0.25">
      <c r="A25" s="27"/>
      <c r="B25" s="356"/>
      <c r="C25" s="80" t="s">
        <v>21</v>
      </c>
      <c r="D25" s="86">
        <f>D24*0.15*(1/30)*D23*1000</f>
        <v>0</v>
      </c>
      <c r="E25" s="79" t="s">
        <v>8</v>
      </c>
      <c r="F25" s="428"/>
      <c r="G25" s="102" t="s">
        <v>49</v>
      </c>
      <c r="H25" s="44"/>
      <c r="I25" s="101" t="s">
        <v>2</v>
      </c>
      <c r="J25" s="223"/>
      <c r="K25" s="275"/>
      <c r="L25" s="31"/>
    </row>
    <row r="26" spans="1:12" ht="20.100000000000001" customHeight="1" x14ac:dyDescent="0.25">
      <c r="A26" s="27"/>
      <c r="B26" s="356"/>
      <c r="C26" s="78" t="s">
        <v>14</v>
      </c>
      <c r="D26" s="45"/>
      <c r="E26" s="79" t="s">
        <v>12</v>
      </c>
      <c r="F26" s="428"/>
      <c r="G26" s="102" t="s">
        <v>32</v>
      </c>
      <c r="H26" s="278">
        <f>H25-H24</f>
        <v>0</v>
      </c>
      <c r="I26" s="101" t="s">
        <v>10</v>
      </c>
      <c r="J26" s="223"/>
      <c r="K26" s="275"/>
      <c r="L26" s="31"/>
    </row>
    <row r="27" spans="1:12" ht="20.100000000000001" customHeight="1" thickBot="1" x14ac:dyDescent="0.3">
      <c r="A27" s="27"/>
      <c r="B27" s="361"/>
      <c r="C27" s="89" t="s">
        <v>13</v>
      </c>
      <c r="D27" s="90" t="str">
        <f>IF(D26="","",IF(D26="Stahl",210000,IF(D26="Guss",170000,IF(D26="PE80",800,IF(D26="PE100",1200,IF(D26="PVC",3000,IF(D26="Asbestzement",23000,"Fehler")))))))</f>
        <v/>
      </c>
      <c r="E27" s="91" t="s">
        <v>11</v>
      </c>
      <c r="F27" s="428"/>
      <c r="G27" s="107" t="s">
        <v>38</v>
      </c>
      <c r="H27" s="108" t="str">
        <f>IF(H26&gt;=0.15,"bestanden","nicht bestanden")</f>
        <v>nicht bestanden</v>
      </c>
      <c r="I27" s="109" t="s">
        <v>12</v>
      </c>
      <c r="J27" s="223"/>
      <c r="K27" s="275"/>
      <c r="L27" s="31"/>
    </row>
    <row r="28" spans="1:12" ht="20.100000000000001" customHeight="1" x14ac:dyDescent="0.25">
      <c r="A28" s="27"/>
      <c r="B28" s="358" t="s">
        <v>26</v>
      </c>
      <c r="C28" s="92" t="s">
        <v>17</v>
      </c>
      <c r="D28" s="42">
        <v>0</v>
      </c>
      <c r="E28" s="88" t="s">
        <v>3</v>
      </c>
      <c r="F28" s="428"/>
      <c r="G28" s="33"/>
      <c r="H28" s="33"/>
      <c r="I28" s="33"/>
      <c r="J28" s="223"/>
      <c r="K28" s="275"/>
      <c r="L28" s="31"/>
    </row>
    <row r="29" spans="1:12" ht="20.100000000000001" customHeight="1" x14ac:dyDescent="0.25">
      <c r="A29" s="27"/>
      <c r="B29" s="359"/>
      <c r="C29" s="66" t="s">
        <v>74</v>
      </c>
      <c r="D29" s="43">
        <v>0.01</v>
      </c>
      <c r="E29" s="67" t="s">
        <v>3</v>
      </c>
      <c r="F29" s="428"/>
      <c r="G29" s="33"/>
      <c r="H29" s="33"/>
      <c r="I29" s="33"/>
      <c r="J29" s="223"/>
      <c r="K29" s="275"/>
      <c r="L29" s="31"/>
    </row>
    <row r="30" spans="1:12" ht="20.100000000000001" customHeight="1" x14ac:dyDescent="0.25">
      <c r="A30" s="27"/>
      <c r="B30" s="359"/>
      <c r="C30" s="97" t="s">
        <v>60</v>
      </c>
      <c r="D30" s="98">
        <f>D28-D29*2</f>
        <v>-0.02</v>
      </c>
      <c r="E30" s="67" t="s">
        <v>3</v>
      </c>
      <c r="F30" s="428"/>
      <c r="G30" s="33"/>
      <c r="H30" s="33"/>
      <c r="I30" s="33"/>
      <c r="J30" s="33"/>
      <c r="K30" s="34"/>
      <c r="L30" s="31"/>
    </row>
    <row r="31" spans="1:12" ht="20.100000000000001" customHeight="1" x14ac:dyDescent="0.25">
      <c r="A31" s="27"/>
      <c r="B31" s="359"/>
      <c r="C31" s="97" t="s">
        <v>16</v>
      </c>
      <c r="D31" s="99">
        <f>D28/D29</f>
        <v>0</v>
      </c>
      <c r="E31" s="67" t="s">
        <v>12</v>
      </c>
      <c r="F31" s="428"/>
      <c r="G31" s="33"/>
      <c r="H31" s="33"/>
      <c r="I31" s="33"/>
      <c r="J31" s="33"/>
      <c r="K31" s="34"/>
      <c r="L31" s="31"/>
    </row>
    <row r="32" spans="1:12" ht="20.100000000000001" customHeight="1" x14ac:dyDescent="0.25">
      <c r="A32" s="27"/>
      <c r="B32" s="359"/>
      <c r="C32" s="66" t="s">
        <v>127</v>
      </c>
      <c r="D32" s="44">
        <v>0</v>
      </c>
      <c r="E32" s="67" t="s">
        <v>1</v>
      </c>
      <c r="F32" s="428"/>
      <c r="G32" s="33"/>
      <c r="H32" s="33"/>
      <c r="I32" s="33"/>
      <c r="J32" s="33"/>
      <c r="K32" s="34"/>
      <c r="L32" s="31"/>
    </row>
    <row r="33" spans="1:12" ht="20.100000000000001" customHeight="1" x14ac:dyDescent="0.25">
      <c r="A33" s="27"/>
      <c r="B33" s="359"/>
      <c r="C33" s="97" t="s">
        <v>61</v>
      </c>
      <c r="D33" s="82">
        <f>PI()*((D28-D29*2)/2000)^2*D32</f>
        <v>0</v>
      </c>
      <c r="E33" s="67" t="s">
        <v>4</v>
      </c>
      <c r="F33" s="428"/>
      <c r="G33" s="33"/>
      <c r="H33" s="33"/>
      <c r="I33" s="33"/>
      <c r="J33" s="33"/>
      <c r="K33" s="34"/>
      <c r="L33" s="31"/>
    </row>
    <row r="34" spans="1:12" ht="20.100000000000001" customHeight="1" x14ac:dyDescent="0.25">
      <c r="A34" s="27"/>
      <c r="B34" s="359"/>
      <c r="C34" s="97" t="s">
        <v>62</v>
      </c>
      <c r="D34" s="82">
        <f>D32*PI()*(D30/2000)*2</f>
        <v>0</v>
      </c>
      <c r="E34" s="67" t="s">
        <v>7</v>
      </c>
      <c r="F34" s="428"/>
      <c r="G34" s="33"/>
      <c r="H34" s="33"/>
      <c r="I34" s="33"/>
      <c r="J34" s="33"/>
      <c r="K34" s="279"/>
      <c r="L34" s="31"/>
    </row>
    <row r="35" spans="1:12" ht="20.100000000000001" customHeight="1" x14ac:dyDescent="0.25">
      <c r="A35" s="27"/>
      <c r="B35" s="359"/>
      <c r="C35" s="97" t="s">
        <v>15</v>
      </c>
      <c r="D35" s="82">
        <f>IF(D32=0,0,IF(D30&lt;80,0.1,((0.03*80*PI()*D32)/(1600*60)*(D30/2)^2)/(0.1*1/30*D34*10000*0.15)))</f>
        <v>0</v>
      </c>
      <c r="E35" s="67" t="s">
        <v>12</v>
      </c>
      <c r="F35" s="428"/>
      <c r="G35" s="33"/>
      <c r="H35" s="33"/>
      <c r="I35" s="33"/>
      <c r="J35" s="33"/>
      <c r="K35" s="34"/>
      <c r="L35" s="31"/>
    </row>
    <row r="36" spans="1:12" ht="20.100000000000001" customHeight="1" x14ac:dyDescent="0.25">
      <c r="A36" s="27"/>
      <c r="B36" s="359"/>
      <c r="C36" s="97" t="s">
        <v>21</v>
      </c>
      <c r="D36" s="82">
        <f>D35*0.15*(1/30)*D34*1000</f>
        <v>0</v>
      </c>
      <c r="E36" s="67" t="s">
        <v>8</v>
      </c>
      <c r="F36" s="428"/>
      <c r="G36" s="33"/>
      <c r="H36" s="33"/>
      <c r="I36" s="33"/>
      <c r="J36" s="33"/>
      <c r="K36" s="34"/>
      <c r="L36" s="31"/>
    </row>
    <row r="37" spans="1:12" ht="20.100000000000001" customHeight="1" x14ac:dyDescent="0.25">
      <c r="A37" s="27"/>
      <c r="B37" s="359"/>
      <c r="C37" s="66" t="s">
        <v>14</v>
      </c>
      <c r="D37" s="45"/>
      <c r="E37" s="67" t="s">
        <v>12</v>
      </c>
      <c r="F37" s="428"/>
      <c r="G37" s="33"/>
      <c r="H37" s="33"/>
      <c r="I37" s="33"/>
      <c r="J37" s="33"/>
      <c r="K37" s="34"/>
      <c r="L37" s="31"/>
    </row>
    <row r="38" spans="1:12" ht="20.100000000000001" customHeight="1" x14ac:dyDescent="0.25">
      <c r="A38" s="27"/>
      <c r="B38" s="360"/>
      <c r="C38" s="71" t="s">
        <v>13</v>
      </c>
      <c r="D38" s="110" t="str">
        <f>IF(D37="","",IF(D37="Stahl",210000,IF(D37="Guss",170000,IF(D37="PE80",800,IF(D37="PE100",1200,IF(D37="PVC",3000,IF(D37="Asbestzement",23000,"Fehler")))))))</f>
        <v/>
      </c>
      <c r="E38" s="73" t="s">
        <v>11</v>
      </c>
      <c r="F38" s="428"/>
      <c r="G38" s="33"/>
      <c r="H38" s="33"/>
      <c r="I38" s="33"/>
      <c r="J38" s="33"/>
      <c r="K38" s="34"/>
      <c r="L38" s="31"/>
    </row>
    <row r="39" spans="1:12" ht="20.100000000000001" customHeight="1" x14ac:dyDescent="0.25">
      <c r="A39" s="27"/>
      <c r="B39" s="355" t="s">
        <v>27</v>
      </c>
      <c r="C39" s="74" t="s">
        <v>17</v>
      </c>
      <c r="D39" s="42">
        <v>0</v>
      </c>
      <c r="E39" s="75" t="s">
        <v>3</v>
      </c>
      <c r="F39" s="428"/>
      <c r="G39" s="33"/>
      <c r="H39" s="33"/>
      <c r="I39" s="33"/>
      <c r="J39" s="33"/>
      <c r="K39" s="34"/>
      <c r="L39" s="31"/>
    </row>
    <row r="40" spans="1:12" ht="20.100000000000001" customHeight="1" x14ac:dyDescent="0.25">
      <c r="A40" s="27"/>
      <c r="B40" s="356"/>
      <c r="C40" s="78" t="s">
        <v>74</v>
      </c>
      <c r="D40" s="43">
        <v>0.01</v>
      </c>
      <c r="E40" s="79" t="s">
        <v>3</v>
      </c>
      <c r="F40" s="428"/>
      <c r="G40" s="33"/>
      <c r="H40" s="33"/>
      <c r="I40" s="33"/>
      <c r="J40" s="33"/>
      <c r="K40" s="34"/>
      <c r="L40" s="31"/>
    </row>
    <row r="41" spans="1:12" ht="20.100000000000001" customHeight="1" x14ac:dyDescent="0.25">
      <c r="A41" s="27"/>
      <c r="B41" s="356"/>
      <c r="C41" s="80" t="s">
        <v>60</v>
      </c>
      <c r="D41" s="81">
        <f>D39-D40*2</f>
        <v>-0.02</v>
      </c>
      <c r="E41" s="79" t="s">
        <v>3</v>
      </c>
      <c r="F41" s="428"/>
      <c r="G41" s="33"/>
      <c r="H41" s="33"/>
      <c r="I41" s="33"/>
      <c r="J41" s="33"/>
      <c r="K41" s="34"/>
      <c r="L41" s="31"/>
    </row>
    <row r="42" spans="1:12" ht="20.100000000000001" customHeight="1" x14ac:dyDescent="0.25">
      <c r="A42" s="27"/>
      <c r="B42" s="356"/>
      <c r="C42" s="80" t="s">
        <v>16</v>
      </c>
      <c r="D42" s="83">
        <f>D39/D40</f>
        <v>0</v>
      </c>
      <c r="E42" s="79" t="s">
        <v>12</v>
      </c>
      <c r="F42" s="428"/>
      <c r="G42" s="33"/>
      <c r="H42" s="33"/>
      <c r="I42" s="33"/>
      <c r="J42" s="33"/>
      <c r="K42" s="34"/>
      <c r="L42" s="31"/>
    </row>
    <row r="43" spans="1:12" ht="20.100000000000001" customHeight="1" x14ac:dyDescent="0.25">
      <c r="A43" s="27"/>
      <c r="B43" s="356"/>
      <c r="C43" s="78" t="s">
        <v>127</v>
      </c>
      <c r="D43" s="44">
        <v>0</v>
      </c>
      <c r="E43" s="79" t="s">
        <v>1</v>
      </c>
      <c r="F43" s="428"/>
      <c r="G43" s="33"/>
      <c r="H43" s="33"/>
      <c r="I43" s="33"/>
      <c r="J43" s="33"/>
      <c r="K43" s="34"/>
      <c r="L43" s="31"/>
    </row>
    <row r="44" spans="1:12" ht="20.100000000000001" customHeight="1" x14ac:dyDescent="0.25">
      <c r="A44" s="27"/>
      <c r="B44" s="356"/>
      <c r="C44" s="80" t="s">
        <v>61</v>
      </c>
      <c r="D44" s="86">
        <f>PI()*((D39-D40*2)/2000)^2*D43</f>
        <v>0</v>
      </c>
      <c r="E44" s="79" t="s">
        <v>4</v>
      </c>
      <c r="F44" s="428"/>
      <c r="G44" s="33"/>
      <c r="H44" s="33"/>
      <c r="I44" s="33"/>
      <c r="J44" s="33"/>
      <c r="K44" s="34"/>
      <c r="L44" s="31"/>
    </row>
    <row r="45" spans="1:12" ht="20.100000000000001" customHeight="1" x14ac:dyDescent="0.25">
      <c r="A45" s="27"/>
      <c r="B45" s="356"/>
      <c r="C45" s="80" t="s">
        <v>62</v>
      </c>
      <c r="D45" s="86">
        <f>D43*PI()*(D41/2000)*2</f>
        <v>0</v>
      </c>
      <c r="E45" s="79" t="s">
        <v>7</v>
      </c>
      <c r="F45" s="428"/>
      <c r="G45" s="33"/>
      <c r="H45" s="33"/>
      <c r="I45" s="33"/>
      <c r="J45" s="33"/>
      <c r="K45" s="34"/>
      <c r="L45" s="31"/>
    </row>
    <row r="46" spans="1:12" ht="20.100000000000001" customHeight="1" x14ac:dyDescent="0.25">
      <c r="A46" s="27"/>
      <c r="B46" s="356"/>
      <c r="C46" s="80" t="s">
        <v>15</v>
      </c>
      <c r="D46" s="86">
        <f>IF(D43=0,0,IF(D41&lt;80,0.1,((0.03*80*PI()*D43)/(1600*60)*(D41/2)^2)/(0.1*1/30*D45*10000*0.15)))</f>
        <v>0</v>
      </c>
      <c r="E46" s="79" t="s">
        <v>12</v>
      </c>
      <c r="F46" s="428"/>
      <c r="G46" s="33"/>
      <c r="H46" s="112"/>
      <c r="I46" s="33"/>
      <c r="J46" s="33"/>
      <c r="K46" s="34"/>
      <c r="L46" s="31"/>
    </row>
    <row r="47" spans="1:12" ht="20.100000000000001" customHeight="1" x14ac:dyDescent="0.25">
      <c r="A47" s="27"/>
      <c r="B47" s="356"/>
      <c r="C47" s="80" t="s">
        <v>21</v>
      </c>
      <c r="D47" s="86">
        <f>D46*0.15*(1/30)*D45*1000</f>
        <v>0</v>
      </c>
      <c r="E47" s="79" t="s">
        <v>8</v>
      </c>
      <c r="F47" s="428"/>
      <c r="G47" s="33"/>
      <c r="H47" s="33"/>
      <c r="I47" s="33"/>
      <c r="J47" s="33"/>
      <c r="K47" s="34"/>
      <c r="L47" s="31"/>
    </row>
    <row r="48" spans="1:12" ht="20.100000000000001" customHeight="1" x14ac:dyDescent="0.25">
      <c r="A48" s="27"/>
      <c r="B48" s="356"/>
      <c r="C48" s="78" t="s">
        <v>14</v>
      </c>
      <c r="D48" s="45"/>
      <c r="E48" s="79" t="s">
        <v>12</v>
      </c>
      <c r="F48" s="428"/>
      <c r="G48" s="33"/>
      <c r="H48" s="33"/>
      <c r="I48" s="33"/>
      <c r="J48" s="33"/>
      <c r="K48" s="34"/>
      <c r="L48" s="31"/>
    </row>
    <row r="49" spans="1:12" ht="20.100000000000001" customHeight="1" x14ac:dyDescent="0.25">
      <c r="A49" s="27"/>
      <c r="B49" s="361"/>
      <c r="C49" s="89" t="s">
        <v>13</v>
      </c>
      <c r="D49" s="90" t="str">
        <f>IF(D48="","",IF(D48="Stahl",210000,IF(D48="Guss",170000,IF(D48="PE80",800,IF(D48="PE100",1200,IF(D48="PVC",3000,IF(D48="Asbestzement",23000,"Fehler")))))))</f>
        <v/>
      </c>
      <c r="E49" s="91" t="s">
        <v>11</v>
      </c>
      <c r="F49" s="428"/>
      <c r="G49" s="33"/>
      <c r="H49" s="33"/>
      <c r="I49" s="33"/>
      <c r="J49" s="33"/>
      <c r="K49" s="34"/>
      <c r="L49" s="31"/>
    </row>
    <row r="50" spans="1:12" ht="20.100000000000001" customHeight="1" x14ac:dyDescent="0.25">
      <c r="A50" s="27"/>
      <c r="B50" s="358" t="s">
        <v>28</v>
      </c>
      <c r="C50" s="92" t="s">
        <v>17</v>
      </c>
      <c r="D50" s="42">
        <v>0</v>
      </c>
      <c r="E50" s="88" t="s">
        <v>3</v>
      </c>
      <c r="F50" s="428"/>
      <c r="G50" s="33"/>
      <c r="H50" s="33"/>
      <c r="I50" s="33"/>
      <c r="J50" s="33"/>
      <c r="K50" s="34"/>
      <c r="L50" s="31"/>
    </row>
    <row r="51" spans="1:12" ht="20.100000000000001" customHeight="1" x14ac:dyDescent="0.25">
      <c r="A51" s="27"/>
      <c r="B51" s="359"/>
      <c r="C51" s="66" t="s">
        <v>74</v>
      </c>
      <c r="D51" s="43">
        <v>0.01</v>
      </c>
      <c r="E51" s="67" t="s">
        <v>3</v>
      </c>
      <c r="F51" s="428"/>
      <c r="G51" s="33"/>
      <c r="H51" s="33"/>
      <c r="I51" s="33"/>
      <c r="J51" s="33"/>
      <c r="K51" s="34"/>
      <c r="L51" s="31"/>
    </row>
    <row r="52" spans="1:12" ht="20.100000000000001" customHeight="1" x14ac:dyDescent="0.25">
      <c r="A52" s="27"/>
      <c r="B52" s="359"/>
      <c r="C52" s="97" t="s">
        <v>60</v>
      </c>
      <c r="D52" s="98">
        <f>D50-D51*2</f>
        <v>-0.02</v>
      </c>
      <c r="E52" s="67" t="s">
        <v>3</v>
      </c>
      <c r="F52" s="428"/>
      <c r="G52" s="33"/>
      <c r="H52" s="33"/>
      <c r="I52" s="33"/>
      <c r="J52" s="33"/>
      <c r="K52" s="34"/>
      <c r="L52" s="31"/>
    </row>
    <row r="53" spans="1:12" ht="20.100000000000001" customHeight="1" x14ac:dyDescent="0.25">
      <c r="A53" s="27"/>
      <c r="B53" s="359"/>
      <c r="C53" s="97" t="s">
        <v>16</v>
      </c>
      <c r="D53" s="99">
        <f>D50/D51</f>
        <v>0</v>
      </c>
      <c r="E53" s="67" t="s">
        <v>12</v>
      </c>
      <c r="F53" s="428"/>
      <c r="G53" s="33"/>
      <c r="H53" s="33"/>
      <c r="I53" s="33"/>
      <c r="J53" s="33"/>
      <c r="K53" s="34"/>
      <c r="L53" s="31"/>
    </row>
    <row r="54" spans="1:12" ht="20.100000000000001" customHeight="1" x14ac:dyDescent="0.25">
      <c r="A54" s="27"/>
      <c r="B54" s="359"/>
      <c r="C54" s="66" t="s">
        <v>127</v>
      </c>
      <c r="D54" s="44">
        <v>0</v>
      </c>
      <c r="E54" s="67" t="s">
        <v>1</v>
      </c>
      <c r="F54" s="428"/>
      <c r="G54" s="33"/>
      <c r="H54" s="33"/>
      <c r="I54" s="33"/>
      <c r="J54" s="33"/>
      <c r="K54" s="34"/>
      <c r="L54" s="31"/>
    </row>
    <row r="55" spans="1:12" ht="20.100000000000001" customHeight="1" x14ac:dyDescent="0.25">
      <c r="A55" s="27"/>
      <c r="B55" s="359"/>
      <c r="C55" s="97" t="s">
        <v>61</v>
      </c>
      <c r="D55" s="82">
        <f>PI()*((D50-D51*2)/2000)^2*D54</f>
        <v>0</v>
      </c>
      <c r="E55" s="67" t="s">
        <v>4</v>
      </c>
      <c r="F55" s="428"/>
      <c r="G55" s="33"/>
      <c r="H55" s="33"/>
      <c r="I55" s="33"/>
      <c r="J55" s="33"/>
      <c r="K55" s="34"/>
      <c r="L55" s="31"/>
    </row>
    <row r="56" spans="1:12" ht="20.100000000000001" customHeight="1" x14ac:dyDescent="0.25">
      <c r="A56" s="27"/>
      <c r="B56" s="359"/>
      <c r="C56" s="97" t="s">
        <v>62</v>
      </c>
      <c r="D56" s="82">
        <f>D54*PI()*(D52/2000)*2</f>
        <v>0</v>
      </c>
      <c r="E56" s="67" t="s">
        <v>7</v>
      </c>
      <c r="F56" s="428"/>
      <c r="G56" s="33"/>
      <c r="H56" s="33"/>
      <c r="I56" s="33"/>
      <c r="J56" s="33"/>
      <c r="K56" s="34"/>
      <c r="L56" s="31"/>
    </row>
    <row r="57" spans="1:12" ht="20.100000000000001" customHeight="1" x14ac:dyDescent="0.25">
      <c r="A57" s="27"/>
      <c r="B57" s="359"/>
      <c r="C57" s="97" t="s">
        <v>15</v>
      </c>
      <c r="D57" s="82">
        <f>IF(D54=0,0,IF(D52&lt;80,0.1,((0.03*80*PI()*D54)/(1600*60)*(D52/2)^2)/(0.1*1/30*D56*10000*0.15)))</f>
        <v>0</v>
      </c>
      <c r="E57" s="67" t="s">
        <v>12</v>
      </c>
      <c r="F57" s="428"/>
      <c r="G57" s="33"/>
      <c r="H57" s="33"/>
      <c r="I57" s="33"/>
      <c r="J57" s="33"/>
      <c r="K57" s="34"/>
      <c r="L57" s="31"/>
    </row>
    <row r="58" spans="1:12" ht="20.100000000000001" customHeight="1" x14ac:dyDescent="0.25">
      <c r="A58" s="27"/>
      <c r="B58" s="359"/>
      <c r="C58" s="97" t="s">
        <v>21</v>
      </c>
      <c r="D58" s="82">
        <f>D57*0.15*(1/30)*D56*1000</f>
        <v>0</v>
      </c>
      <c r="E58" s="67" t="s">
        <v>8</v>
      </c>
      <c r="F58" s="428"/>
      <c r="G58" s="33"/>
      <c r="H58" s="33"/>
      <c r="I58" s="33"/>
      <c r="J58" s="33"/>
      <c r="K58" s="34"/>
      <c r="L58" s="31"/>
    </row>
    <row r="59" spans="1:12" ht="20.100000000000001" customHeight="1" x14ac:dyDescent="0.25">
      <c r="A59" s="27"/>
      <c r="B59" s="359"/>
      <c r="C59" s="66" t="s">
        <v>14</v>
      </c>
      <c r="D59" s="45"/>
      <c r="E59" s="67" t="s">
        <v>12</v>
      </c>
      <c r="F59" s="428"/>
      <c r="G59" s="33"/>
      <c r="H59" s="33"/>
      <c r="I59" s="33"/>
      <c r="J59" s="33"/>
      <c r="K59" s="34"/>
      <c r="L59" s="31"/>
    </row>
    <row r="60" spans="1:12" ht="20.100000000000001" customHeight="1" x14ac:dyDescent="0.25">
      <c r="A60" s="27"/>
      <c r="B60" s="360"/>
      <c r="C60" s="71" t="s">
        <v>13</v>
      </c>
      <c r="D60" s="110" t="str">
        <f>IF(D59="","",IF(D59="Stahl",210000,IF(D59="Guss",170000,IF(D59="PE80",800,IF(D59="PE100",1200,IF(D59="PVC",3000,IF(D59="Asbestzement",23000,"Fehler")))))))</f>
        <v/>
      </c>
      <c r="E60" s="73" t="s">
        <v>11</v>
      </c>
      <c r="F60" s="428"/>
      <c r="G60" s="33"/>
      <c r="H60" s="33"/>
      <c r="I60" s="33"/>
      <c r="J60" s="33"/>
      <c r="K60" s="34"/>
      <c r="L60" s="31"/>
    </row>
    <row r="61" spans="1:12" ht="20.100000000000001" customHeight="1" x14ac:dyDescent="0.25">
      <c r="A61" s="27"/>
      <c r="B61" s="355" t="s">
        <v>29</v>
      </c>
      <c r="C61" s="74" t="s">
        <v>17</v>
      </c>
      <c r="D61" s="42">
        <v>0</v>
      </c>
      <c r="E61" s="75" t="s">
        <v>3</v>
      </c>
      <c r="F61" s="428"/>
      <c r="G61" s="33"/>
      <c r="H61" s="33"/>
      <c r="I61" s="33"/>
      <c r="J61" s="33"/>
      <c r="K61" s="34"/>
      <c r="L61" s="31"/>
    </row>
    <row r="62" spans="1:12" ht="20.100000000000001" customHeight="1" x14ac:dyDescent="0.25">
      <c r="A62" s="27"/>
      <c r="B62" s="356"/>
      <c r="C62" s="78" t="s">
        <v>74</v>
      </c>
      <c r="D62" s="43">
        <v>0.01</v>
      </c>
      <c r="E62" s="79" t="s">
        <v>3</v>
      </c>
      <c r="F62" s="428"/>
      <c r="G62" s="33"/>
      <c r="H62" s="33"/>
      <c r="I62" s="33"/>
      <c r="J62" s="33"/>
      <c r="K62" s="34"/>
      <c r="L62" s="31"/>
    </row>
    <row r="63" spans="1:12" ht="20.100000000000001" customHeight="1" x14ac:dyDescent="0.25">
      <c r="A63" s="27"/>
      <c r="B63" s="356"/>
      <c r="C63" s="80" t="s">
        <v>60</v>
      </c>
      <c r="D63" s="81">
        <f>D61-D62*2</f>
        <v>-0.02</v>
      </c>
      <c r="E63" s="79" t="s">
        <v>3</v>
      </c>
      <c r="F63" s="428"/>
      <c r="G63" s="33"/>
      <c r="H63" s="33"/>
      <c r="I63" s="33"/>
      <c r="J63" s="33"/>
      <c r="K63" s="34"/>
      <c r="L63" s="31"/>
    </row>
    <row r="64" spans="1:12" ht="20.100000000000001" customHeight="1" x14ac:dyDescent="0.25">
      <c r="A64" s="27"/>
      <c r="B64" s="356"/>
      <c r="C64" s="80" t="s">
        <v>16</v>
      </c>
      <c r="D64" s="83">
        <f>D61/D62</f>
        <v>0</v>
      </c>
      <c r="E64" s="79" t="s">
        <v>12</v>
      </c>
      <c r="F64" s="428"/>
      <c r="G64" s="33"/>
      <c r="H64" s="33"/>
      <c r="I64" s="33"/>
      <c r="J64" s="33"/>
      <c r="K64" s="34"/>
      <c r="L64" s="31"/>
    </row>
    <row r="65" spans="1:12" ht="20.100000000000001" customHeight="1" x14ac:dyDescent="0.25">
      <c r="A65" s="27"/>
      <c r="B65" s="356"/>
      <c r="C65" s="78" t="s">
        <v>127</v>
      </c>
      <c r="D65" s="44">
        <v>0</v>
      </c>
      <c r="E65" s="79" t="s">
        <v>1</v>
      </c>
      <c r="F65" s="428"/>
      <c r="G65" s="33"/>
      <c r="H65" s="33"/>
      <c r="I65" s="33"/>
      <c r="J65" s="33"/>
      <c r="K65" s="34"/>
      <c r="L65" s="31"/>
    </row>
    <row r="66" spans="1:12" ht="20.100000000000001" customHeight="1" x14ac:dyDescent="0.25">
      <c r="A66" s="27"/>
      <c r="B66" s="356"/>
      <c r="C66" s="80" t="s">
        <v>61</v>
      </c>
      <c r="D66" s="86">
        <f>PI()*((D61-D62*2)/2000)^2*D65</f>
        <v>0</v>
      </c>
      <c r="E66" s="79" t="s">
        <v>4</v>
      </c>
      <c r="F66" s="428"/>
      <c r="G66" s="33"/>
      <c r="H66" s="33"/>
      <c r="I66" s="33"/>
      <c r="J66" s="33"/>
      <c r="K66" s="34"/>
      <c r="L66" s="31"/>
    </row>
    <row r="67" spans="1:12" ht="20.100000000000001" customHeight="1" x14ac:dyDescent="0.25">
      <c r="A67" s="27"/>
      <c r="B67" s="356"/>
      <c r="C67" s="80" t="s">
        <v>62</v>
      </c>
      <c r="D67" s="86">
        <f>D65*PI()*(D63/2000)*2</f>
        <v>0</v>
      </c>
      <c r="E67" s="79" t="s">
        <v>7</v>
      </c>
      <c r="F67" s="428"/>
      <c r="G67" s="33"/>
      <c r="H67" s="33"/>
      <c r="I67" s="33"/>
      <c r="J67" s="33"/>
      <c r="K67" s="34"/>
      <c r="L67" s="31"/>
    </row>
    <row r="68" spans="1:12" ht="20.100000000000001" customHeight="1" x14ac:dyDescent="0.25">
      <c r="A68" s="27"/>
      <c r="B68" s="356"/>
      <c r="C68" s="80" t="s">
        <v>15</v>
      </c>
      <c r="D68" s="86">
        <f>IF(D65=0,0,IF(D63&lt;80,0.1,((0.03*80*PI()*D65)/(1600*60)*(D63/2)^2)/(0.1*1/30*D67*10000*0.15)))</f>
        <v>0</v>
      </c>
      <c r="E68" s="79" t="s">
        <v>12</v>
      </c>
      <c r="F68" s="428"/>
      <c r="G68" s="33"/>
      <c r="H68" s="33"/>
      <c r="I68" s="33"/>
      <c r="J68" s="33"/>
      <c r="K68" s="34"/>
      <c r="L68" s="31"/>
    </row>
    <row r="69" spans="1:12" ht="20.100000000000001" customHeight="1" x14ac:dyDescent="0.25">
      <c r="A69" s="27"/>
      <c r="B69" s="356"/>
      <c r="C69" s="80" t="s">
        <v>21</v>
      </c>
      <c r="D69" s="86">
        <f>D68*0.15*(1/30)*D67*1000</f>
        <v>0</v>
      </c>
      <c r="E69" s="79" t="s">
        <v>8</v>
      </c>
      <c r="F69" s="428"/>
      <c r="G69" s="33"/>
      <c r="H69" s="33"/>
      <c r="I69" s="33"/>
      <c r="J69" s="33"/>
      <c r="K69" s="34"/>
      <c r="L69" s="31"/>
    </row>
    <row r="70" spans="1:12" ht="20.100000000000001" customHeight="1" x14ac:dyDescent="0.25">
      <c r="A70" s="27"/>
      <c r="B70" s="356"/>
      <c r="C70" s="78" t="s">
        <v>14</v>
      </c>
      <c r="D70" s="45"/>
      <c r="E70" s="79" t="s">
        <v>12</v>
      </c>
      <c r="F70" s="428"/>
      <c r="G70" s="33"/>
      <c r="H70" s="33"/>
      <c r="I70" s="33"/>
      <c r="J70" s="33"/>
      <c r="K70" s="34"/>
      <c r="L70" s="31"/>
    </row>
    <row r="71" spans="1:12" ht="20.100000000000001" customHeight="1" thickBot="1" x14ac:dyDescent="0.3">
      <c r="A71" s="27"/>
      <c r="B71" s="357"/>
      <c r="C71" s="80" t="s">
        <v>13</v>
      </c>
      <c r="D71" s="90" t="str">
        <f>IF(D70="","",IF(D70="Stahl",210000,IF(D70="Guss",170000,IF(D70="PE80",800,IF(D70="PE100",1200,IF(D70="PVC",3000,IF(D70="Asbestzement",23000,"Fehler")))))))</f>
        <v/>
      </c>
      <c r="E71" s="79" t="s">
        <v>11</v>
      </c>
      <c r="F71" s="428"/>
      <c r="G71" s="33"/>
      <c r="H71" s="33"/>
      <c r="I71" s="33"/>
      <c r="J71" s="33"/>
      <c r="K71" s="34"/>
      <c r="L71" s="31"/>
    </row>
    <row r="72" spans="1:12" ht="20.100000000000001" customHeight="1" thickBot="1" x14ac:dyDescent="0.3">
      <c r="A72" s="27"/>
      <c r="B72" s="114"/>
      <c r="C72" s="280" t="s">
        <v>20</v>
      </c>
      <c r="D72" s="281">
        <f>(D66+D55+D44+D33+D22)</f>
        <v>0</v>
      </c>
      <c r="E72" s="282" t="s">
        <v>4</v>
      </c>
      <c r="F72" s="428"/>
      <c r="G72" s="33"/>
      <c r="H72" s="33"/>
      <c r="I72" s="33"/>
      <c r="J72" s="33"/>
      <c r="K72" s="34"/>
      <c r="L72" s="31"/>
    </row>
    <row r="73" spans="1:12" ht="20.100000000000001" customHeight="1" thickBot="1" x14ac:dyDescent="0.3">
      <c r="A73" s="27"/>
      <c r="B73" s="283"/>
      <c r="C73" s="284"/>
      <c r="D73" s="285"/>
      <c r="E73" s="284"/>
      <c r="F73" s="36"/>
      <c r="G73" s="36"/>
      <c r="H73" s="36"/>
      <c r="I73" s="36"/>
      <c r="J73" s="36"/>
      <c r="K73" s="37"/>
      <c r="L73" s="31"/>
    </row>
    <row r="74" spans="1:12" ht="20.100000000000001" customHeight="1" thickBot="1" x14ac:dyDescent="0.3">
      <c r="A74" s="38"/>
      <c r="B74" s="39"/>
      <c r="C74" s="125"/>
      <c r="D74" s="286"/>
      <c r="E74" s="125"/>
      <c r="F74" s="39"/>
      <c r="G74" s="39"/>
      <c r="H74" s="39"/>
      <c r="I74" s="39"/>
      <c r="J74" s="39"/>
      <c r="K74" s="39"/>
      <c r="L74" s="40"/>
    </row>
    <row r="75" spans="1:12" x14ac:dyDescent="0.25">
      <c r="A75" s="61"/>
      <c r="B75" s="61"/>
      <c r="C75" s="127"/>
      <c r="D75" s="128"/>
      <c r="E75" s="127"/>
      <c r="F75" s="25"/>
      <c r="G75" s="25"/>
      <c r="H75" s="25"/>
      <c r="I75" s="25"/>
      <c r="J75" s="25"/>
      <c r="K75" s="25"/>
      <c r="L75" s="25"/>
    </row>
    <row r="76" spans="1:12" x14ac:dyDescent="0.25">
      <c r="A76" s="61"/>
      <c r="B76" s="61"/>
      <c r="C76" s="127"/>
      <c r="D76" s="128"/>
      <c r="E76" s="127"/>
      <c r="F76" s="25"/>
      <c r="G76" s="25"/>
      <c r="H76" s="25"/>
      <c r="I76" s="25"/>
      <c r="J76" s="25"/>
      <c r="K76" s="25"/>
      <c r="L76" s="25"/>
    </row>
    <row r="77" spans="1:12" x14ac:dyDescent="0.25">
      <c r="A77" s="61"/>
      <c r="B77" s="61"/>
      <c r="C77" s="127"/>
      <c r="D77" s="129"/>
      <c r="E77" s="127"/>
      <c r="F77" s="25"/>
      <c r="G77" s="25"/>
      <c r="H77" s="25"/>
      <c r="I77" s="25"/>
      <c r="J77" s="25"/>
      <c r="K77" s="25"/>
      <c r="L77" s="25"/>
    </row>
    <row r="78" spans="1:12" x14ac:dyDescent="0.25">
      <c r="A78" s="61"/>
      <c r="B78" s="61"/>
      <c r="C78" s="127"/>
      <c r="D78" s="127"/>
      <c r="E78" s="127"/>
      <c r="F78" s="25"/>
      <c r="G78" s="25"/>
      <c r="H78" s="25"/>
      <c r="I78" s="25"/>
      <c r="J78" s="25"/>
      <c r="K78" s="25"/>
      <c r="L78" s="25"/>
    </row>
    <row r="79" spans="1:12" x14ac:dyDescent="0.25">
      <c r="A79" s="61"/>
      <c r="B79" s="130"/>
      <c r="C79" s="61"/>
      <c r="D79" s="25"/>
      <c r="E79" s="61"/>
      <c r="F79" s="25"/>
      <c r="G79" s="25"/>
      <c r="H79" s="25"/>
      <c r="I79" s="25"/>
      <c r="J79" s="25"/>
      <c r="K79" s="25"/>
      <c r="L79" s="25"/>
    </row>
    <row r="80" spans="1:12" x14ac:dyDescent="0.25">
      <c r="A80" s="25"/>
      <c r="B80" s="130"/>
      <c r="C80" s="61"/>
      <c r="D80" s="25"/>
      <c r="E80" s="61"/>
      <c r="F80" s="25"/>
      <c r="G80" s="25"/>
      <c r="H80" s="25"/>
      <c r="I80" s="25"/>
      <c r="J80" s="25"/>
      <c r="K80" s="25"/>
      <c r="L80" s="25"/>
    </row>
    <row r="81" spans="1:12" x14ac:dyDescent="0.25">
      <c r="A81" s="25"/>
      <c r="B81" s="130"/>
      <c r="C81" s="61"/>
      <c r="D81" s="25"/>
      <c r="E81" s="61"/>
      <c r="F81" s="25"/>
      <c r="G81" s="25"/>
      <c r="H81" s="25"/>
      <c r="I81" s="25"/>
      <c r="J81" s="25"/>
      <c r="K81" s="25"/>
      <c r="L81" s="25"/>
    </row>
    <row r="82" spans="1:12" x14ac:dyDescent="0.25">
      <c r="A82" s="25"/>
      <c r="B82" s="130"/>
      <c r="C82" s="61"/>
      <c r="D82" s="25"/>
      <c r="E82" s="61"/>
      <c r="F82" s="25"/>
      <c r="G82" s="25"/>
      <c r="H82" s="25"/>
      <c r="I82" s="25"/>
      <c r="J82" s="25"/>
      <c r="K82" s="25"/>
      <c r="L82" s="25"/>
    </row>
    <row r="83" spans="1:12" x14ac:dyDescent="0.25">
      <c r="A83" s="25"/>
      <c r="B83" s="130"/>
      <c r="C83" s="61"/>
      <c r="D83" s="25"/>
      <c r="E83" s="61"/>
      <c r="F83" s="25"/>
      <c r="G83" s="25"/>
      <c r="H83" s="25"/>
      <c r="I83" s="25"/>
      <c r="J83" s="25"/>
      <c r="K83" s="25"/>
      <c r="L83" s="25"/>
    </row>
    <row r="84" spans="1:12" x14ac:dyDescent="0.25">
      <c r="A84" s="25"/>
      <c r="B84" s="130"/>
      <c r="C84" s="61"/>
      <c r="D84" s="25"/>
      <c r="E84" s="61"/>
      <c r="F84" s="25"/>
      <c r="G84" s="25"/>
      <c r="H84" s="25"/>
      <c r="I84" s="25"/>
      <c r="J84" s="25"/>
      <c r="K84" s="25"/>
      <c r="L84" s="25"/>
    </row>
    <row r="85" spans="1:12" x14ac:dyDescent="0.25">
      <c r="A85" s="25"/>
      <c r="B85" s="130"/>
      <c r="C85" s="61"/>
      <c r="D85" s="25"/>
      <c r="E85" s="61"/>
      <c r="F85" s="25"/>
      <c r="G85" s="25"/>
      <c r="H85" s="25"/>
      <c r="I85" s="25"/>
      <c r="J85" s="25"/>
      <c r="K85" s="25"/>
      <c r="L85" s="25"/>
    </row>
    <row r="86" spans="1:12" x14ac:dyDescent="0.25">
      <c r="A86" s="25"/>
      <c r="B86" s="130"/>
      <c r="C86" s="61"/>
      <c r="D86" s="25"/>
      <c r="E86" s="61"/>
      <c r="F86" s="25"/>
      <c r="G86" s="25"/>
      <c r="H86" s="25"/>
      <c r="I86" s="25"/>
      <c r="J86" s="25"/>
      <c r="K86" s="25"/>
      <c r="L86" s="25"/>
    </row>
    <row r="87" spans="1:12" x14ac:dyDescent="0.25">
      <c r="A87" s="25"/>
      <c r="B87" s="130"/>
      <c r="C87" s="61"/>
      <c r="D87" s="25"/>
      <c r="E87" s="61"/>
      <c r="F87" s="25"/>
      <c r="G87" s="25"/>
      <c r="H87" s="25"/>
      <c r="I87" s="25"/>
      <c r="J87" s="25"/>
      <c r="K87" s="25"/>
      <c r="L87" s="25"/>
    </row>
    <row r="88" spans="1:12" x14ac:dyDescent="0.25">
      <c r="A88" s="25"/>
      <c r="B88" s="130"/>
      <c r="C88" s="61"/>
      <c r="D88" s="25"/>
      <c r="E88" s="61"/>
      <c r="F88" s="25"/>
      <c r="G88" s="25"/>
      <c r="H88" s="25"/>
      <c r="I88" s="25"/>
      <c r="J88" s="25"/>
      <c r="K88" s="25"/>
      <c r="L88" s="25"/>
    </row>
    <row r="89" spans="1:12" x14ac:dyDescent="0.25">
      <c r="B89" s="131"/>
      <c r="C89" s="132"/>
      <c r="E89" s="132"/>
    </row>
    <row r="90" spans="1:12" x14ac:dyDescent="0.25">
      <c r="B90" s="131"/>
      <c r="C90" s="132"/>
      <c r="E90" s="132"/>
    </row>
    <row r="91" spans="1:12" x14ac:dyDescent="0.25">
      <c r="B91" s="131"/>
      <c r="C91" s="132"/>
      <c r="E91" s="132"/>
    </row>
    <row r="92" spans="1:12" x14ac:dyDescent="0.25">
      <c r="B92" s="131"/>
      <c r="C92" s="132"/>
      <c r="E92" s="132"/>
    </row>
    <row r="93" spans="1:12" x14ac:dyDescent="0.25">
      <c r="B93" s="131"/>
      <c r="C93" s="132"/>
      <c r="E93" s="132"/>
    </row>
    <row r="94" spans="1:12" x14ac:dyDescent="0.25">
      <c r="B94" s="131"/>
      <c r="C94" s="132"/>
      <c r="E94" s="132"/>
    </row>
    <row r="95" spans="1:12" x14ac:dyDescent="0.25">
      <c r="B95" s="132"/>
      <c r="C95" s="132"/>
    </row>
    <row r="96" spans="1:12" x14ac:dyDescent="0.25">
      <c r="B96" s="132"/>
      <c r="C96" s="132"/>
    </row>
    <row r="97" spans="2:114" x14ac:dyDescent="0.25">
      <c r="B97" s="132"/>
      <c r="C97" s="132"/>
    </row>
    <row r="98" spans="2:114" x14ac:dyDescent="0.25">
      <c r="B98" s="132"/>
      <c r="C98" s="132"/>
    </row>
    <row r="99" spans="2:114" x14ac:dyDescent="0.25">
      <c r="B99" s="132"/>
      <c r="C99" s="132"/>
    </row>
    <row r="100" spans="2:114" ht="26.25" x14ac:dyDescent="0.4">
      <c r="C100" s="134"/>
      <c r="D100" s="134"/>
      <c r="E100" s="134"/>
      <c r="F100" s="61"/>
      <c r="G100" s="134"/>
      <c r="H100" s="134"/>
      <c r="I100" s="134"/>
      <c r="J100" s="61"/>
      <c r="K100" s="134"/>
      <c r="L100" s="134"/>
      <c r="M100" s="134"/>
      <c r="N100" s="134"/>
      <c r="O100" s="134"/>
      <c r="P100" s="134"/>
      <c r="Q100" s="134"/>
      <c r="R100" s="134"/>
      <c r="S100" s="134"/>
      <c r="T100" s="134"/>
      <c r="U100" s="134"/>
      <c r="V100" s="134"/>
      <c r="W100" s="134"/>
      <c r="X100" s="134"/>
      <c r="Y100" s="134"/>
      <c r="Z100" s="134"/>
      <c r="AA100" s="134"/>
      <c r="AB100" s="61"/>
      <c r="AC100" s="61"/>
      <c r="AD100" s="61"/>
    </row>
    <row r="101" spans="2:114" ht="21.75" customHeight="1" x14ac:dyDescent="0.25">
      <c r="C101" s="61"/>
      <c r="D101" s="61"/>
      <c r="E101" s="61"/>
      <c r="F101" s="61"/>
      <c r="G101" s="61"/>
      <c r="H101" s="61"/>
      <c r="I101" s="61"/>
      <c r="J101" s="61"/>
      <c r="K101" s="135"/>
      <c r="L101" s="135"/>
      <c r="M101" s="135"/>
      <c r="N101" s="135"/>
      <c r="O101" s="135"/>
      <c r="P101" s="135"/>
      <c r="Q101" s="135"/>
      <c r="R101" s="135"/>
      <c r="S101" s="135"/>
      <c r="T101" s="135"/>
      <c r="U101" s="135"/>
      <c r="V101" s="135"/>
      <c r="W101" s="135"/>
      <c r="X101" s="135"/>
      <c r="Y101" s="135"/>
      <c r="Z101" s="135"/>
      <c r="AA101" s="135"/>
      <c r="AB101" s="61"/>
      <c r="AC101" s="61"/>
      <c r="AD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row>
    <row r="102" spans="2:114" ht="36.75" customHeight="1" x14ac:dyDescent="0.25">
      <c r="C102" s="136"/>
      <c r="D102" s="136"/>
      <c r="E102" s="136"/>
      <c r="F102" s="61"/>
      <c r="G102" s="61"/>
      <c r="H102" s="140"/>
      <c r="I102" s="61"/>
      <c r="J102" s="61"/>
      <c r="K102" s="135"/>
      <c r="L102" s="135"/>
      <c r="M102" s="135"/>
      <c r="N102" s="135"/>
      <c r="O102" s="135"/>
      <c r="P102" s="135"/>
      <c r="Q102" s="135"/>
      <c r="R102" s="135"/>
      <c r="S102" s="135"/>
      <c r="T102" s="135"/>
      <c r="U102" s="135"/>
      <c r="V102" s="135"/>
      <c r="W102" s="135"/>
      <c r="X102" s="135"/>
      <c r="Y102" s="135"/>
      <c r="Z102" s="135"/>
      <c r="AA102" s="135"/>
      <c r="AB102" s="61"/>
      <c r="AC102" s="61"/>
      <c r="AD102" s="61"/>
      <c r="BH102" s="362"/>
      <c r="BI102" s="362"/>
      <c r="BJ102" s="362"/>
      <c r="BK102" s="362"/>
      <c r="BL102" s="362"/>
      <c r="BM102" s="362"/>
      <c r="BN102" s="362"/>
      <c r="BO102" s="362"/>
      <c r="BP102" s="362"/>
      <c r="BQ102" s="362"/>
      <c r="BR102" s="362"/>
      <c r="BS102" s="362"/>
      <c r="BT102" s="362"/>
      <c r="BU102" s="362"/>
      <c r="BV102" s="362"/>
      <c r="BW102" s="61"/>
      <c r="BX102" s="61"/>
      <c r="BY102" s="362"/>
      <c r="BZ102" s="362"/>
      <c r="CA102" s="362"/>
      <c r="CB102" s="362"/>
      <c r="CC102" s="362"/>
      <c r="CD102" s="362"/>
      <c r="CE102" s="362"/>
      <c r="CF102" s="362"/>
      <c r="CG102" s="362"/>
      <c r="CH102" s="362"/>
      <c r="CI102" s="362"/>
      <c r="CJ102" s="362"/>
      <c r="CK102" s="362"/>
      <c r="CL102" s="362"/>
      <c r="CM102" s="362"/>
      <c r="CN102" s="61"/>
      <c r="CO102" s="61"/>
      <c r="CP102" s="362"/>
      <c r="CQ102" s="362"/>
      <c r="CR102" s="362"/>
      <c r="CS102" s="362"/>
      <c r="CT102" s="362"/>
      <c r="CU102" s="362"/>
      <c r="CV102" s="362"/>
      <c r="CW102" s="362"/>
      <c r="CX102" s="362"/>
      <c r="CY102" s="362"/>
      <c r="CZ102" s="362"/>
      <c r="DA102" s="362"/>
      <c r="DB102" s="362"/>
      <c r="DC102" s="362"/>
      <c r="DD102" s="362"/>
      <c r="DE102" s="61"/>
      <c r="DF102" s="61"/>
      <c r="DG102" s="61"/>
      <c r="DH102" s="61"/>
      <c r="DI102" s="61"/>
      <c r="DJ102" s="61"/>
    </row>
    <row r="103" spans="2:114" ht="15.75" customHeight="1" x14ac:dyDescent="0.25">
      <c r="C103" s="61"/>
      <c r="D103" s="137"/>
      <c r="E103" s="138"/>
      <c r="F103" s="61"/>
      <c r="G103" s="61"/>
      <c r="H103" s="140"/>
      <c r="I103" s="61"/>
      <c r="J103" s="61"/>
      <c r="K103" s="61"/>
      <c r="L103" s="61"/>
      <c r="M103" s="61"/>
      <c r="N103" s="143"/>
      <c r="O103" s="144"/>
      <c r="P103" s="144"/>
      <c r="Q103" s="144"/>
      <c r="R103" s="144"/>
      <c r="S103" s="144"/>
      <c r="T103" s="144"/>
      <c r="U103" s="144"/>
      <c r="V103" s="61"/>
      <c r="W103" s="61"/>
      <c r="X103" s="61"/>
      <c r="Y103" s="61"/>
      <c r="Z103" s="61"/>
      <c r="AA103" s="61"/>
      <c r="AB103" s="61"/>
      <c r="AC103" s="61"/>
      <c r="AD103" s="61"/>
      <c r="BH103" s="61"/>
      <c r="BI103" s="145"/>
      <c r="BJ103" s="146"/>
      <c r="BK103" s="61"/>
      <c r="BL103" s="143"/>
      <c r="BM103" s="144"/>
      <c r="BN103" s="144"/>
      <c r="BO103" s="144"/>
      <c r="BP103" s="144"/>
      <c r="BQ103" s="144"/>
      <c r="BR103" s="144"/>
      <c r="BS103" s="144"/>
      <c r="BT103" s="61"/>
      <c r="BU103" s="61"/>
      <c r="BV103" s="61"/>
      <c r="BW103" s="61"/>
      <c r="BX103" s="61"/>
      <c r="BY103" s="61"/>
      <c r="BZ103" s="145"/>
      <c r="CA103" s="146"/>
      <c r="CB103" s="61"/>
      <c r="CC103" s="143"/>
      <c r="CD103" s="144"/>
      <c r="CE103" s="144"/>
      <c r="CF103" s="144"/>
      <c r="CG103" s="144"/>
      <c r="CH103" s="144"/>
      <c r="CI103" s="144"/>
      <c r="CJ103" s="144"/>
      <c r="CK103" s="61"/>
      <c r="CL103" s="61"/>
      <c r="CM103" s="61"/>
      <c r="CN103" s="61"/>
      <c r="CO103" s="61"/>
      <c r="CP103" s="61"/>
      <c r="CQ103" s="145"/>
      <c r="CR103" s="146"/>
      <c r="CS103" s="61"/>
      <c r="CT103" s="143"/>
      <c r="CU103" s="144"/>
      <c r="CV103" s="144"/>
      <c r="CW103" s="144"/>
      <c r="CX103" s="144"/>
      <c r="CY103" s="144"/>
      <c r="CZ103" s="144"/>
      <c r="DA103" s="144"/>
      <c r="DB103" s="61"/>
      <c r="DC103" s="61"/>
      <c r="DD103" s="61"/>
      <c r="DE103" s="61"/>
      <c r="DF103" s="61"/>
      <c r="DG103" s="61"/>
      <c r="DH103" s="61"/>
      <c r="DI103" s="61"/>
      <c r="DJ103" s="61"/>
    </row>
    <row r="104" spans="2:114" ht="15.75" x14ac:dyDescent="0.25">
      <c r="C104" s="139"/>
      <c r="D104" s="140"/>
      <c r="E104" s="61"/>
      <c r="F104" s="61"/>
      <c r="G104" s="61"/>
      <c r="H104" s="148"/>
      <c r="I104" s="149"/>
      <c r="J104" s="61"/>
      <c r="K104" s="141"/>
      <c r="L104" s="141"/>
      <c r="M104" s="141"/>
      <c r="N104" s="141"/>
      <c r="O104" s="141"/>
      <c r="P104" s="150"/>
      <c r="Q104" s="150"/>
      <c r="R104" s="150"/>
      <c r="S104" s="150"/>
      <c r="T104" s="150"/>
      <c r="U104" s="150"/>
      <c r="V104" s="150"/>
      <c r="W104" s="150"/>
      <c r="X104" s="150"/>
      <c r="Y104" s="151"/>
      <c r="Z104" s="151"/>
      <c r="AA104" s="151"/>
      <c r="AB104" s="61"/>
      <c r="AC104" s="61"/>
      <c r="AD104" s="61"/>
      <c r="BH104" s="362"/>
      <c r="BI104" s="362"/>
      <c r="BJ104" s="362"/>
      <c r="BK104" s="362"/>
      <c r="BL104" s="362"/>
      <c r="BM104" s="362"/>
      <c r="BN104" s="362"/>
      <c r="BO104" s="362"/>
      <c r="BP104" s="362"/>
      <c r="BQ104" s="362"/>
      <c r="BR104" s="362"/>
      <c r="BS104" s="362"/>
      <c r="BT104" s="362"/>
      <c r="BU104" s="362"/>
      <c r="BV104" s="137"/>
      <c r="BW104" s="61"/>
      <c r="BX104" s="61"/>
      <c r="BY104" s="362"/>
      <c r="BZ104" s="362"/>
      <c r="CA104" s="362"/>
      <c r="CB104" s="362"/>
      <c r="CC104" s="362"/>
      <c r="CD104" s="362"/>
      <c r="CE104" s="362"/>
      <c r="CF104" s="362"/>
      <c r="CG104" s="362"/>
      <c r="CH104" s="362"/>
      <c r="CI104" s="362"/>
      <c r="CJ104" s="362"/>
      <c r="CK104" s="362"/>
      <c r="CL104" s="362"/>
      <c r="CM104" s="137"/>
      <c r="CN104" s="61"/>
      <c r="CO104" s="61"/>
      <c r="CP104" s="362"/>
      <c r="CQ104" s="362"/>
      <c r="CR104" s="362"/>
      <c r="CS104" s="362"/>
      <c r="CT104" s="362"/>
      <c r="CU104" s="362"/>
      <c r="CV104" s="362"/>
      <c r="CW104" s="362"/>
      <c r="CX104" s="362"/>
      <c r="CY104" s="362"/>
      <c r="CZ104" s="362"/>
      <c r="DA104" s="362"/>
      <c r="DB104" s="362"/>
      <c r="DC104" s="362"/>
      <c r="DD104" s="137"/>
      <c r="DE104" s="61"/>
      <c r="DF104" s="61"/>
      <c r="DG104" s="61"/>
      <c r="DH104" s="61"/>
      <c r="DI104" s="61"/>
      <c r="DJ104" s="61"/>
    </row>
    <row r="105" spans="2:114" ht="36.75" customHeight="1" x14ac:dyDescent="0.25">
      <c r="C105" s="61"/>
      <c r="D105" s="140"/>
      <c r="E105" s="61"/>
      <c r="F105" s="61"/>
      <c r="G105" s="153"/>
      <c r="H105" s="154"/>
      <c r="I105" s="61"/>
      <c r="J105" s="61"/>
      <c r="K105" s="142"/>
      <c r="L105" s="142"/>
      <c r="M105" s="142"/>
      <c r="N105" s="142"/>
      <c r="O105" s="142"/>
      <c r="P105" s="142"/>
      <c r="Q105" s="142"/>
      <c r="R105" s="142"/>
      <c r="S105" s="142"/>
      <c r="T105" s="142"/>
      <c r="U105" s="142"/>
      <c r="V105" s="142"/>
      <c r="W105" s="142"/>
      <c r="X105" s="142"/>
      <c r="Y105" s="156"/>
      <c r="Z105" s="156"/>
      <c r="AA105" s="156"/>
      <c r="AB105" s="61"/>
      <c r="AC105" s="61"/>
      <c r="AD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61"/>
      <c r="DJ105" s="61"/>
    </row>
    <row r="106" spans="2:114" ht="15.75" x14ac:dyDescent="0.25">
      <c r="C106" s="61"/>
      <c r="D106" s="147"/>
      <c r="E106" s="61"/>
      <c r="F106" s="61"/>
      <c r="G106" s="61"/>
      <c r="H106" s="154"/>
      <c r="I106" s="61"/>
      <c r="J106" s="61"/>
      <c r="K106" s="61"/>
      <c r="L106" s="140"/>
      <c r="M106" s="140"/>
      <c r="N106" s="140"/>
      <c r="O106" s="140"/>
      <c r="P106" s="140"/>
      <c r="Q106" s="140"/>
      <c r="R106" s="140"/>
      <c r="S106" s="140"/>
      <c r="T106" s="140"/>
      <c r="U106" s="140"/>
      <c r="V106" s="140"/>
      <c r="W106" s="140"/>
      <c r="X106" s="140"/>
      <c r="Y106" s="157"/>
      <c r="Z106" s="157"/>
      <c r="AA106" s="157"/>
      <c r="AB106" s="158"/>
      <c r="AC106" s="61"/>
      <c r="AD106" s="61"/>
      <c r="AI106" s="160"/>
      <c r="AJ106" s="160"/>
      <c r="AK106" s="160"/>
      <c r="AL106" s="160"/>
      <c r="BH106" s="61"/>
      <c r="BI106" s="140"/>
      <c r="BJ106" s="140"/>
      <c r="BK106" s="140"/>
      <c r="BL106" s="140"/>
      <c r="BM106" s="140"/>
      <c r="BN106" s="158"/>
      <c r="BO106" s="140"/>
      <c r="BP106" s="140"/>
      <c r="BQ106" s="155"/>
      <c r="BR106" s="140"/>
      <c r="BS106" s="140"/>
      <c r="BT106" s="161"/>
      <c r="BU106" s="140"/>
      <c r="BV106" s="140"/>
      <c r="BW106" s="61"/>
      <c r="BX106" s="61"/>
      <c r="BY106" s="61"/>
      <c r="BZ106" s="140"/>
      <c r="CA106" s="140"/>
      <c r="CB106" s="140"/>
      <c r="CC106" s="140"/>
      <c r="CD106" s="140"/>
      <c r="CE106" s="158"/>
      <c r="CF106" s="140"/>
      <c r="CG106" s="140"/>
      <c r="CH106" s="155"/>
      <c r="CI106" s="140"/>
      <c r="CJ106" s="140"/>
      <c r="CK106" s="161"/>
      <c r="CL106" s="140"/>
      <c r="CM106" s="140"/>
      <c r="CN106" s="61"/>
      <c r="CO106" s="61"/>
      <c r="CP106" s="61"/>
      <c r="CQ106" s="140"/>
      <c r="CR106" s="140"/>
      <c r="CS106" s="140"/>
      <c r="CT106" s="140"/>
      <c r="CU106" s="140"/>
      <c r="CV106" s="158"/>
      <c r="CW106" s="140"/>
      <c r="CX106" s="140"/>
      <c r="CY106" s="155"/>
      <c r="CZ106" s="140"/>
      <c r="DA106" s="140"/>
      <c r="DB106" s="161"/>
      <c r="DC106" s="140"/>
      <c r="DD106" s="140"/>
      <c r="DE106" s="61"/>
      <c r="DF106" s="61"/>
      <c r="DG106" s="61"/>
      <c r="DH106" s="61"/>
      <c r="DI106" s="61"/>
      <c r="DJ106" s="61"/>
    </row>
    <row r="107" spans="2:114" ht="15.75" customHeight="1" x14ac:dyDescent="0.25">
      <c r="C107" s="61"/>
      <c r="D107" s="152"/>
      <c r="E107" s="61"/>
      <c r="F107" s="61"/>
      <c r="G107" s="61"/>
      <c r="H107" s="140"/>
      <c r="I107" s="139"/>
      <c r="J107" s="155"/>
      <c r="K107" s="61"/>
      <c r="L107" s="140"/>
      <c r="M107" s="140"/>
      <c r="N107" s="140"/>
      <c r="O107" s="140"/>
      <c r="P107" s="140"/>
      <c r="Q107" s="140"/>
      <c r="R107" s="140"/>
      <c r="S107" s="140"/>
      <c r="T107" s="140"/>
      <c r="U107" s="140"/>
      <c r="V107" s="140"/>
      <c r="W107" s="140"/>
      <c r="X107" s="140"/>
      <c r="Y107" s="157"/>
      <c r="Z107" s="157"/>
      <c r="AA107" s="157"/>
      <c r="AB107" s="158"/>
      <c r="AC107" s="61"/>
      <c r="AD107" s="152"/>
      <c r="AE107" s="287"/>
      <c r="AH107" s="288"/>
      <c r="AI107" s="25"/>
      <c r="BH107" s="61"/>
      <c r="BI107" s="140"/>
      <c r="BJ107" s="140"/>
      <c r="BK107" s="140"/>
      <c r="BL107" s="140"/>
      <c r="BM107" s="140"/>
      <c r="BN107" s="158"/>
      <c r="BO107" s="140"/>
      <c r="BP107" s="140"/>
      <c r="BQ107" s="155"/>
      <c r="BR107" s="140"/>
      <c r="BS107" s="140"/>
      <c r="BT107" s="161"/>
      <c r="BU107" s="140"/>
      <c r="BV107" s="140"/>
      <c r="BW107" s="61"/>
      <c r="BX107" s="61"/>
      <c r="BY107" s="61"/>
      <c r="BZ107" s="140"/>
      <c r="CA107" s="140"/>
      <c r="CB107" s="140"/>
      <c r="CC107" s="140"/>
      <c r="CD107" s="140"/>
      <c r="CE107" s="158"/>
      <c r="CF107" s="140"/>
      <c r="CG107" s="140"/>
      <c r="CH107" s="155"/>
      <c r="CI107" s="140"/>
      <c r="CJ107" s="140"/>
      <c r="CK107" s="161"/>
      <c r="CL107" s="140"/>
      <c r="CM107" s="140"/>
      <c r="CN107" s="61"/>
      <c r="CO107" s="61"/>
      <c r="CP107" s="61"/>
      <c r="CQ107" s="140"/>
      <c r="CR107" s="140"/>
      <c r="CS107" s="140"/>
      <c r="CT107" s="140"/>
      <c r="CU107" s="140"/>
      <c r="CV107" s="158"/>
      <c r="CW107" s="140"/>
      <c r="CX107" s="140"/>
      <c r="CY107" s="155"/>
      <c r="CZ107" s="140"/>
      <c r="DA107" s="140"/>
      <c r="DB107" s="161"/>
      <c r="DC107" s="140"/>
      <c r="DD107" s="140"/>
      <c r="DE107" s="61"/>
      <c r="DF107" s="61"/>
      <c r="DG107" s="61"/>
      <c r="DH107" s="61"/>
      <c r="DI107" s="61"/>
      <c r="DJ107" s="61"/>
    </row>
    <row r="108" spans="2:114" ht="15.75" x14ac:dyDescent="0.25">
      <c r="C108" s="61"/>
      <c r="D108" s="140"/>
      <c r="E108" s="61"/>
      <c r="F108" s="61"/>
      <c r="G108" s="61"/>
      <c r="H108" s="140"/>
      <c r="I108" s="139"/>
      <c r="J108" s="61"/>
      <c r="K108" s="61"/>
      <c r="L108" s="140"/>
      <c r="M108" s="140"/>
      <c r="N108" s="140"/>
      <c r="O108" s="140"/>
      <c r="P108" s="140"/>
      <c r="Q108" s="140"/>
      <c r="R108" s="140"/>
      <c r="S108" s="140"/>
      <c r="T108" s="140"/>
      <c r="U108" s="140"/>
      <c r="V108" s="140"/>
      <c r="W108" s="140"/>
      <c r="X108" s="140"/>
      <c r="Y108" s="157"/>
      <c r="Z108" s="157"/>
      <c r="AA108" s="157"/>
      <c r="AB108" s="158"/>
      <c r="AC108" s="61"/>
      <c r="AD108" s="152"/>
      <c r="AE108" s="287"/>
      <c r="AH108" s="288"/>
      <c r="AI108" s="25"/>
      <c r="BH108" s="61"/>
      <c r="BI108" s="140"/>
      <c r="BJ108" s="140"/>
      <c r="BK108" s="140"/>
      <c r="BL108" s="140"/>
      <c r="BM108" s="140"/>
      <c r="BN108" s="158"/>
      <c r="BO108" s="140"/>
      <c r="BP108" s="140"/>
      <c r="BQ108" s="155"/>
      <c r="BR108" s="140"/>
      <c r="BS108" s="140"/>
      <c r="BT108" s="161"/>
      <c r="BU108" s="140"/>
      <c r="BV108" s="140"/>
      <c r="BW108" s="61"/>
      <c r="BX108" s="61"/>
      <c r="BY108" s="61"/>
      <c r="BZ108" s="140"/>
      <c r="CA108" s="140"/>
      <c r="CB108" s="140"/>
      <c r="CC108" s="140"/>
      <c r="CD108" s="140"/>
      <c r="CE108" s="158"/>
      <c r="CF108" s="140"/>
      <c r="CG108" s="140"/>
      <c r="CH108" s="155"/>
      <c r="CI108" s="140"/>
      <c r="CJ108" s="140"/>
      <c r="CK108" s="161"/>
      <c r="CL108" s="140"/>
      <c r="CM108" s="140"/>
      <c r="CN108" s="61"/>
      <c r="CO108" s="61"/>
      <c r="CP108" s="61"/>
      <c r="CQ108" s="140"/>
      <c r="CR108" s="140"/>
      <c r="CS108" s="140"/>
      <c r="CT108" s="140"/>
      <c r="CU108" s="140"/>
      <c r="CV108" s="158"/>
      <c r="CW108" s="140"/>
      <c r="CX108" s="140"/>
      <c r="CY108" s="155"/>
      <c r="CZ108" s="140"/>
      <c r="DA108" s="140"/>
      <c r="DB108" s="161"/>
      <c r="DC108" s="140"/>
      <c r="DD108" s="140"/>
      <c r="DE108" s="61"/>
      <c r="DF108" s="61"/>
      <c r="DG108" s="61"/>
      <c r="DH108" s="61"/>
      <c r="DI108" s="61"/>
      <c r="DJ108" s="61"/>
    </row>
    <row r="109" spans="2:114" ht="15.75" x14ac:dyDescent="0.25">
      <c r="C109" s="139"/>
      <c r="D109" s="162"/>
      <c r="E109" s="61"/>
      <c r="F109" s="61"/>
      <c r="G109" s="61"/>
      <c r="H109" s="140"/>
      <c r="I109" s="139"/>
      <c r="J109" s="61"/>
      <c r="K109" s="61"/>
      <c r="L109" s="140"/>
      <c r="M109" s="140"/>
      <c r="N109" s="140"/>
      <c r="O109" s="140"/>
      <c r="P109" s="140"/>
      <c r="Q109" s="140"/>
      <c r="R109" s="140"/>
      <c r="S109" s="140"/>
      <c r="T109" s="140"/>
      <c r="U109" s="140"/>
      <c r="V109" s="140"/>
      <c r="W109" s="140"/>
      <c r="X109" s="140"/>
      <c r="Y109" s="157"/>
      <c r="Z109" s="157"/>
      <c r="AA109" s="157"/>
      <c r="AB109" s="158"/>
      <c r="AC109" s="61"/>
      <c r="AD109" s="152"/>
      <c r="AE109" s="287"/>
      <c r="AH109" s="289"/>
      <c r="AI109" s="25"/>
      <c r="BH109" s="61"/>
      <c r="BI109" s="140"/>
      <c r="BJ109" s="140"/>
      <c r="BK109" s="140"/>
      <c r="BL109" s="140"/>
      <c r="BM109" s="140"/>
      <c r="BN109" s="158"/>
      <c r="BO109" s="140"/>
      <c r="BP109" s="140"/>
      <c r="BQ109" s="155"/>
      <c r="BR109" s="140"/>
      <c r="BS109" s="140"/>
      <c r="BT109" s="161"/>
      <c r="BU109" s="140"/>
      <c r="BV109" s="140"/>
      <c r="BW109" s="61"/>
      <c r="BX109" s="61"/>
      <c r="BY109" s="61"/>
      <c r="BZ109" s="140"/>
      <c r="CA109" s="140"/>
      <c r="CB109" s="140"/>
      <c r="CC109" s="140"/>
      <c r="CD109" s="140"/>
      <c r="CE109" s="158"/>
      <c r="CF109" s="140"/>
      <c r="CG109" s="140"/>
      <c r="CH109" s="155"/>
      <c r="CI109" s="140"/>
      <c r="CJ109" s="140"/>
      <c r="CK109" s="161"/>
      <c r="CL109" s="140"/>
      <c r="CM109" s="140"/>
      <c r="CN109" s="61"/>
      <c r="CO109" s="61"/>
      <c r="CP109" s="61"/>
      <c r="CQ109" s="140"/>
      <c r="CR109" s="140"/>
      <c r="CS109" s="140"/>
      <c r="CT109" s="140"/>
      <c r="CU109" s="140"/>
      <c r="CV109" s="158"/>
      <c r="CW109" s="140"/>
      <c r="CX109" s="140"/>
      <c r="CY109" s="155"/>
      <c r="CZ109" s="140"/>
      <c r="DA109" s="140"/>
      <c r="DB109" s="161"/>
      <c r="DC109" s="140"/>
      <c r="DD109" s="140"/>
      <c r="DE109" s="61"/>
      <c r="DF109" s="61"/>
      <c r="DG109" s="61"/>
      <c r="DH109" s="61"/>
      <c r="DI109" s="61"/>
      <c r="DJ109" s="61"/>
    </row>
    <row r="110" spans="2:114" ht="15.75" customHeight="1" x14ac:dyDescent="0.25">
      <c r="C110" s="61"/>
      <c r="D110" s="61"/>
      <c r="E110" s="61"/>
      <c r="F110" s="61"/>
      <c r="G110" s="61"/>
      <c r="H110" s="140"/>
      <c r="I110" s="139"/>
      <c r="J110" s="61"/>
      <c r="K110" s="61"/>
      <c r="L110" s="140"/>
      <c r="M110" s="140"/>
      <c r="N110" s="140"/>
      <c r="O110" s="140"/>
      <c r="P110" s="140"/>
      <c r="Q110" s="140"/>
      <c r="R110" s="140"/>
      <c r="S110" s="140"/>
      <c r="T110" s="140"/>
      <c r="U110" s="140"/>
      <c r="V110" s="140"/>
      <c r="W110" s="140"/>
      <c r="X110" s="140"/>
      <c r="Y110" s="157"/>
      <c r="Z110" s="157"/>
      <c r="AA110" s="157"/>
      <c r="AB110" s="158"/>
      <c r="AC110" s="61"/>
      <c r="AD110" s="152"/>
      <c r="AE110" s="287"/>
      <c r="BH110" s="61"/>
      <c r="BI110" s="140"/>
      <c r="BJ110" s="140"/>
      <c r="BK110" s="140"/>
      <c r="BL110" s="140"/>
      <c r="BM110" s="140"/>
      <c r="BN110" s="158"/>
      <c r="BO110" s="140"/>
      <c r="BP110" s="140"/>
      <c r="BQ110" s="155"/>
      <c r="BR110" s="140"/>
      <c r="BS110" s="140"/>
      <c r="BT110" s="161"/>
      <c r="BU110" s="140"/>
      <c r="BV110" s="140"/>
      <c r="BW110" s="61"/>
      <c r="BX110" s="61"/>
      <c r="BY110" s="61"/>
      <c r="BZ110" s="140"/>
      <c r="CA110" s="140"/>
      <c r="CB110" s="140"/>
      <c r="CC110" s="140"/>
      <c r="CD110" s="140"/>
      <c r="CE110" s="158"/>
      <c r="CF110" s="140"/>
      <c r="CG110" s="140"/>
      <c r="CH110" s="155"/>
      <c r="CI110" s="140"/>
      <c r="CJ110" s="140"/>
      <c r="CK110" s="161"/>
      <c r="CL110" s="140"/>
      <c r="CM110" s="140"/>
      <c r="CN110" s="61"/>
      <c r="CO110" s="61"/>
      <c r="CP110" s="61"/>
      <c r="CQ110" s="140"/>
      <c r="CR110" s="140"/>
      <c r="CS110" s="140"/>
      <c r="CT110" s="140"/>
      <c r="CU110" s="140"/>
      <c r="CV110" s="158"/>
      <c r="CW110" s="140"/>
      <c r="CX110" s="140"/>
      <c r="CY110" s="155"/>
      <c r="CZ110" s="140"/>
      <c r="DA110" s="140"/>
      <c r="DB110" s="161"/>
      <c r="DC110" s="140"/>
      <c r="DD110" s="140"/>
      <c r="DE110" s="61"/>
      <c r="DF110" s="61"/>
      <c r="DG110" s="61"/>
      <c r="DH110" s="61"/>
      <c r="DI110" s="61"/>
      <c r="DJ110" s="61"/>
    </row>
    <row r="111" spans="2:114" ht="15.75" x14ac:dyDescent="0.25">
      <c r="C111" s="61"/>
      <c r="D111" s="61"/>
      <c r="E111" s="61"/>
      <c r="F111" s="61"/>
      <c r="G111" s="61"/>
      <c r="H111" s="140"/>
      <c r="I111" s="139"/>
      <c r="J111" s="61"/>
      <c r="K111" s="61"/>
      <c r="L111" s="140"/>
      <c r="M111" s="140"/>
      <c r="N111" s="140"/>
      <c r="O111" s="140"/>
      <c r="P111" s="140"/>
      <c r="Q111" s="140"/>
      <c r="R111" s="140"/>
      <c r="S111" s="140"/>
      <c r="T111" s="140"/>
      <c r="U111" s="140"/>
      <c r="V111" s="140"/>
      <c r="W111" s="140"/>
      <c r="X111" s="140"/>
      <c r="Y111" s="157"/>
      <c r="Z111" s="157"/>
      <c r="AA111" s="157"/>
      <c r="AB111" s="158"/>
      <c r="AC111" s="61"/>
      <c r="AD111" s="152"/>
      <c r="AE111" s="287"/>
      <c r="BH111" s="61"/>
      <c r="BI111" s="140"/>
      <c r="BJ111" s="140"/>
      <c r="BK111" s="140"/>
      <c r="BL111" s="140"/>
      <c r="BM111" s="140"/>
      <c r="BN111" s="158"/>
      <c r="BO111" s="140"/>
      <c r="BP111" s="140"/>
      <c r="BQ111" s="155"/>
      <c r="BR111" s="140"/>
      <c r="BS111" s="140"/>
      <c r="BT111" s="161"/>
      <c r="BU111" s="140"/>
      <c r="BV111" s="140"/>
      <c r="BW111" s="61"/>
      <c r="BX111" s="61"/>
      <c r="BY111" s="61"/>
      <c r="BZ111" s="140"/>
      <c r="CA111" s="140"/>
      <c r="CB111" s="140"/>
      <c r="CC111" s="140"/>
      <c r="CD111" s="140"/>
      <c r="CE111" s="158"/>
      <c r="CF111" s="140"/>
      <c r="CG111" s="140"/>
      <c r="CH111" s="155"/>
      <c r="CI111" s="140"/>
      <c r="CJ111" s="140"/>
      <c r="CK111" s="161"/>
      <c r="CL111" s="140"/>
      <c r="CM111" s="140"/>
      <c r="CN111" s="61"/>
      <c r="CO111" s="61"/>
      <c r="CP111" s="61"/>
      <c r="CQ111" s="140"/>
      <c r="CR111" s="140"/>
      <c r="CS111" s="140"/>
      <c r="CT111" s="140"/>
      <c r="CU111" s="140"/>
      <c r="CV111" s="158"/>
      <c r="CW111" s="140"/>
      <c r="CX111" s="140"/>
      <c r="CY111" s="155"/>
      <c r="CZ111" s="140"/>
      <c r="DA111" s="140"/>
      <c r="DB111" s="161"/>
      <c r="DC111" s="140"/>
      <c r="DD111" s="140"/>
      <c r="DE111" s="61"/>
      <c r="DF111" s="61"/>
      <c r="DG111" s="61"/>
      <c r="DH111" s="61"/>
      <c r="DI111" s="61"/>
      <c r="DJ111" s="61"/>
    </row>
    <row r="112" spans="2:114" ht="15.75" x14ac:dyDescent="0.25">
      <c r="C112" s="61"/>
      <c r="D112" s="61"/>
      <c r="E112" s="61"/>
      <c r="F112" s="61"/>
      <c r="G112" s="61"/>
      <c r="H112" s="140"/>
      <c r="I112" s="139"/>
      <c r="J112" s="61"/>
      <c r="K112" s="61"/>
      <c r="L112" s="140"/>
      <c r="M112" s="140"/>
      <c r="N112" s="140"/>
      <c r="O112" s="140"/>
      <c r="P112" s="140"/>
      <c r="Q112" s="140"/>
      <c r="R112" s="140"/>
      <c r="S112" s="140"/>
      <c r="T112" s="140"/>
      <c r="U112" s="140"/>
      <c r="V112" s="140"/>
      <c r="W112" s="140"/>
      <c r="X112" s="140"/>
      <c r="Y112" s="157"/>
      <c r="Z112" s="157"/>
      <c r="AA112" s="157"/>
      <c r="AB112" s="158"/>
      <c r="AC112" s="61"/>
      <c r="AD112" s="152"/>
      <c r="AE112" s="287"/>
      <c r="BH112" s="61"/>
      <c r="BI112" s="140"/>
      <c r="BJ112" s="140"/>
      <c r="BK112" s="140"/>
      <c r="BL112" s="140"/>
      <c r="BM112" s="140"/>
      <c r="BN112" s="158"/>
      <c r="BO112" s="140"/>
      <c r="BP112" s="140"/>
      <c r="BQ112" s="155"/>
      <c r="BR112" s="140"/>
      <c r="BS112" s="140"/>
      <c r="BT112" s="161"/>
      <c r="BU112" s="140"/>
      <c r="BV112" s="140"/>
      <c r="BW112" s="61"/>
      <c r="BX112" s="61"/>
      <c r="BY112" s="61"/>
      <c r="BZ112" s="140"/>
      <c r="CA112" s="140"/>
      <c r="CB112" s="140"/>
      <c r="CC112" s="140"/>
      <c r="CD112" s="140"/>
      <c r="CE112" s="158"/>
      <c r="CF112" s="140"/>
      <c r="CG112" s="140"/>
      <c r="CH112" s="155"/>
      <c r="CI112" s="140"/>
      <c r="CJ112" s="140"/>
      <c r="CK112" s="161"/>
      <c r="CL112" s="140"/>
      <c r="CM112" s="140"/>
      <c r="CN112" s="61"/>
      <c r="CO112" s="61"/>
      <c r="CP112" s="61"/>
      <c r="CQ112" s="140"/>
      <c r="CR112" s="140"/>
      <c r="CS112" s="140"/>
      <c r="CT112" s="140"/>
      <c r="CU112" s="140"/>
      <c r="CV112" s="158"/>
      <c r="CW112" s="140"/>
      <c r="CX112" s="140"/>
      <c r="CY112" s="155"/>
      <c r="CZ112" s="140"/>
      <c r="DA112" s="140"/>
      <c r="DB112" s="161"/>
      <c r="DC112" s="140"/>
      <c r="DD112" s="140"/>
      <c r="DE112" s="61"/>
      <c r="DF112" s="61"/>
      <c r="DG112" s="61"/>
      <c r="DH112" s="61"/>
      <c r="DI112" s="61"/>
      <c r="DJ112" s="61"/>
    </row>
    <row r="113" spans="3:114" ht="15.75" x14ac:dyDescent="0.25">
      <c r="C113" s="61"/>
      <c r="D113" s="61"/>
      <c r="E113" s="61"/>
      <c r="F113" s="61"/>
      <c r="G113" s="61"/>
      <c r="H113" s="140"/>
      <c r="I113" s="139"/>
      <c r="J113" s="61"/>
      <c r="K113" s="61"/>
      <c r="L113" s="140"/>
      <c r="M113" s="140"/>
      <c r="N113" s="140"/>
      <c r="O113" s="140"/>
      <c r="P113" s="140"/>
      <c r="Q113" s="140"/>
      <c r="R113" s="140"/>
      <c r="S113" s="140"/>
      <c r="T113" s="140"/>
      <c r="U113" s="140"/>
      <c r="V113" s="140"/>
      <c r="W113" s="140"/>
      <c r="X113" s="140"/>
      <c r="Y113" s="157"/>
      <c r="Z113" s="157"/>
      <c r="AA113" s="157"/>
      <c r="AB113" s="158"/>
      <c r="AC113" s="61"/>
      <c r="AD113" s="152"/>
      <c r="AE113" s="287"/>
      <c r="BH113" s="61"/>
      <c r="BI113" s="140"/>
      <c r="BJ113" s="140"/>
      <c r="BK113" s="140"/>
      <c r="BL113" s="140"/>
      <c r="BM113" s="140"/>
      <c r="BN113" s="158"/>
      <c r="BO113" s="140"/>
      <c r="BP113" s="140"/>
      <c r="BQ113" s="155"/>
      <c r="BR113" s="140"/>
      <c r="BS113" s="140"/>
      <c r="BT113" s="161"/>
      <c r="BU113" s="140"/>
      <c r="BV113" s="140"/>
      <c r="BW113" s="61"/>
      <c r="BX113" s="61"/>
      <c r="BY113" s="61"/>
      <c r="BZ113" s="140"/>
      <c r="CA113" s="140"/>
      <c r="CB113" s="140"/>
      <c r="CC113" s="140"/>
      <c r="CD113" s="140"/>
      <c r="CE113" s="158"/>
      <c r="CF113" s="140"/>
      <c r="CG113" s="140"/>
      <c r="CH113" s="155"/>
      <c r="CI113" s="140"/>
      <c r="CJ113" s="140"/>
      <c r="CK113" s="161"/>
      <c r="CL113" s="140"/>
      <c r="CM113" s="140"/>
      <c r="CN113" s="61"/>
      <c r="CO113" s="61"/>
      <c r="CP113" s="61"/>
      <c r="CQ113" s="140"/>
      <c r="CR113" s="140"/>
      <c r="CS113" s="140"/>
      <c r="CT113" s="140"/>
      <c r="CU113" s="140"/>
      <c r="CV113" s="158"/>
      <c r="CW113" s="140"/>
      <c r="CX113" s="140"/>
      <c r="CY113" s="155"/>
      <c r="CZ113" s="140"/>
      <c r="DA113" s="140"/>
      <c r="DB113" s="161"/>
      <c r="DC113" s="140"/>
      <c r="DD113" s="140"/>
      <c r="DE113" s="61"/>
      <c r="DF113" s="61"/>
      <c r="DG113" s="61"/>
      <c r="DH113" s="61"/>
      <c r="DI113" s="61"/>
      <c r="DJ113" s="61"/>
    </row>
    <row r="114" spans="3:114" ht="15.75" x14ac:dyDescent="0.25">
      <c r="C114" s="61"/>
      <c r="D114" s="61"/>
      <c r="E114" s="61"/>
      <c r="F114" s="61"/>
      <c r="G114" s="61"/>
      <c r="H114" s="61"/>
      <c r="I114" s="61"/>
      <c r="J114" s="61"/>
      <c r="K114" s="61"/>
      <c r="L114" s="140"/>
      <c r="M114" s="140"/>
      <c r="N114" s="140"/>
      <c r="O114" s="140"/>
      <c r="P114" s="140"/>
      <c r="Q114" s="140"/>
      <c r="R114" s="140"/>
      <c r="S114" s="140"/>
      <c r="T114" s="140"/>
      <c r="U114" s="140"/>
      <c r="V114" s="140"/>
      <c r="W114" s="140"/>
      <c r="X114" s="140"/>
      <c r="Y114" s="157"/>
      <c r="Z114" s="157"/>
      <c r="AA114" s="157"/>
      <c r="AB114" s="158"/>
      <c r="AC114" s="61"/>
      <c r="AD114" s="152"/>
      <c r="AE114" s="287"/>
      <c r="BH114" s="61"/>
      <c r="BI114" s="140"/>
      <c r="BJ114" s="140"/>
      <c r="BK114" s="140"/>
      <c r="BL114" s="140"/>
      <c r="BM114" s="140"/>
      <c r="BN114" s="158"/>
      <c r="BO114" s="140"/>
      <c r="BP114" s="140"/>
      <c r="BQ114" s="155"/>
      <c r="BR114" s="140"/>
      <c r="BS114" s="140"/>
      <c r="BT114" s="161"/>
      <c r="BU114" s="140"/>
      <c r="BV114" s="140"/>
      <c r="BW114" s="61"/>
      <c r="BX114" s="61"/>
      <c r="BY114" s="61"/>
      <c r="BZ114" s="140"/>
      <c r="CA114" s="140"/>
      <c r="CB114" s="140"/>
      <c r="CC114" s="140"/>
      <c r="CD114" s="140"/>
      <c r="CE114" s="158"/>
      <c r="CF114" s="140"/>
      <c r="CG114" s="140"/>
      <c r="CH114" s="155"/>
      <c r="CI114" s="140"/>
      <c r="CJ114" s="140"/>
      <c r="CK114" s="161"/>
      <c r="CL114" s="140"/>
      <c r="CM114" s="140"/>
      <c r="CN114" s="61"/>
      <c r="CO114" s="61"/>
      <c r="CP114" s="61"/>
      <c r="CQ114" s="140"/>
      <c r="CR114" s="140"/>
      <c r="CS114" s="140"/>
      <c r="CT114" s="140"/>
      <c r="CU114" s="140"/>
      <c r="CV114" s="158"/>
      <c r="CW114" s="140"/>
      <c r="CX114" s="140"/>
      <c r="CY114" s="155"/>
      <c r="CZ114" s="140"/>
      <c r="DA114" s="140"/>
      <c r="DB114" s="161"/>
      <c r="DC114" s="140"/>
      <c r="DD114" s="140"/>
      <c r="DE114" s="61"/>
      <c r="DF114" s="61"/>
      <c r="DG114" s="61"/>
      <c r="DH114" s="61"/>
      <c r="DI114" s="61"/>
      <c r="DJ114" s="61"/>
    </row>
    <row r="115" spans="3:114" ht="15.75" x14ac:dyDescent="0.25">
      <c r="C115" s="61"/>
      <c r="D115" s="61"/>
      <c r="E115" s="61"/>
      <c r="F115" s="61"/>
      <c r="G115" s="61"/>
      <c r="H115" s="61"/>
      <c r="I115" s="61"/>
      <c r="J115" s="61"/>
      <c r="K115" s="61"/>
      <c r="L115" s="140"/>
      <c r="M115" s="140"/>
      <c r="N115" s="140"/>
      <c r="O115" s="140"/>
      <c r="P115" s="140"/>
      <c r="Q115" s="140"/>
      <c r="R115" s="140"/>
      <c r="S115" s="140"/>
      <c r="T115" s="140"/>
      <c r="U115" s="140"/>
      <c r="V115" s="140"/>
      <c r="W115" s="140"/>
      <c r="X115" s="140"/>
      <c r="Y115" s="157"/>
      <c r="Z115" s="157"/>
      <c r="AA115" s="157"/>
      <c r="AB115" s="158"/>
      <c r="AC115" s="61"/>
      <c r="AD115" s="152"/>
      <c r="AE115" s="287"/>
      <c r="BH115" s="61"/>
      <c r="BI115" s="140"/>
      <c r="BJ115" s="140"/>
      <c r="BK115" s="140"/>
      <c r="BL115" s="140"/>
      <c r="BM115" s="140"/>
      <c r="BN115" s="158"/>
      <c r="BO115" s="140"/>
      <c r="BP115" s="140"/>
      <c r="BQ115" s="155"/>
      <c r="BR115" s="140"/>
      <c r="BS115" s="140"/>
      <c r="BT115" s="161"/>
      <c r="BU115" s="140"/>
      <c r="BV115" s="140"/>
      <c r="BW115" s="61"/>
      <c r="BX115" s="61"/>
      <c r="BY115" s="61"/>
      <c r="BZ115" s="140"/>
      <c r="CA115" s="140"/>
      <c r="CB115" s="140"/>
      <c r="CC115" s="140"/>
      <c r="CD115" s="140"/>
      <c r="CE115" s="158"/>
      <c r="CF115" s="140"/>
      <c r="CG115" s="140"/>
      <c r="CH115" s="155"/>
      <c r="CI115" s="140"/>
      <c r="CJ115" s="140"/>
      <c r="CK115" s="161"/>
      <c r="CL115" s="140"/>
      <c r="CM115" s="140"/>
      <c r="CN115" s="61"/>
      <c r="CO115" s="61"/>
      <c r="CP115" s="61"/>
      <c r="CQ115" s="140"/>
      <c r="CR115" s="140"/>
      <c r="CS115" s="140"/>
      <c r="CT115" s="140"/>
      <c r="CU115" s="140"/>
      <c r="CV115" s="158"/>
      <c r="CW115" s="140"/>
      <c r="CX115" s="140"/>
      <c r="CY115" s="155"/>
      <c r="CZ115" s="140"/>
      <c r="DA115" s="140"/>
      <c r="DB115" s="161"/>
      <c r="DC115" s="140"/>
      <c r="DD115" s="140"/>
      <c r="DE115" s="61"/>
      <c r="DF115" s="61"/>
      <c r="DG115" s="61"/>
      <c r="DH115" s="61"/>
      <c r="DI115" s="61"/>
      <c r="DJ115" s="61"/>
    </row>
    <row r="116" spans="3:114" ht="15.75" x14ac:dyDescent="0.25">
      <c r="C116" s="61"/>
      <c r="D116" s="61"/>
      <c r="E116" s="61"/>
      <c r="F116" s="61"/>
      <c r="G116" s="61"/>
      <c r="H116" s="61"/>
      <c r="I116" s="61"/>
      <c r="J116" s="61"/>
      <c r="K116" s="61"/>
      <c r="L116" s="140"/>
      <c r="M116" s="140"/>
      <c r="N116" s="140"/>
      <c r="O116" s="140"/>
      <c r="P116" s="140"/>
      <c r="Q116" s="140"/>
      <c r="R116" s="140"/>
      <c r="S116" s="140"/>
      <c r="T116" s="140"/>
      <c r="U116" s="140"/>
      <c r="V116" s="140"/>
      <c r="W116" s="140"/>
      <c r="X116" s="140"/>
      <c r="Y116" s="157"/>
      <c r="Z116" s="157"/>
      <c r="AA116" s="157"/>
      <c r="AB116" s="158"/>
      <c r="AC116" s="61"/>
      <c r="AD116" s="152"/>
      <c r="AE116" s="287"/>
      <c r="BH116" s="61"/>
      <c r="BI116" s="140"/>
      <c r="BJ116" s="140"/>
      <c r="BK116" s="140"/>
      <c r="BL116" s="140"/>
      <c r="BM116" s="140"/>
      <c r="BN116" s="158"/>
      <c r="BO116" s="140"/>
      <c r="BP116" s="140"/>
      <c r="BQ116" s="155"/>
      <c r="BR116" s="140"/>
      <c r="BS116" s="140"/>
      <c r="BT116" s="161"/>
      <c r="BU116" s="140"/>
      <c r="BV116" s="140"/>
      <c r="BW116" s="61"/>
      <c r="BX116" s="61"/>
      <c r="BY116" s="61"/>
      <c r="BZ116" s="140"/>
      <c r="CA116" s="140"/>
      <c r="CB116" s="140"/>
      <c r="CC116" s="140"/>
      <c r="CD116" s="140"/>
      <c r="CE116" s="158"/>
      <c r="CF116" s="140"/>
      <c r="CG116" s="140"/>
      <c r="CH116" s="155"/>
      <c r="CI116" s="140"/>
      <c r="CJ116" s="140"/>
      <c r="CK116" s="161"/>
      <c r="CL116" s="140"/>
      <c r="CM116" s="140"/>
      <c r="CN116" s="61"/>
      <c r="CO116" s="61"/>
      <c r="CP116" s="61"/>
      <c r="CQ116" s="140"/>
      <c r="CR116" s="140"/>
      <c r="CS116" s="140"/>
      <c r="CT116" s="140"/>
      <c r="CU116" s="140"/>
      <c r="CV116" s="158"/>
      <c r="CW116" s="140"/>
      <c r="CX116" s="140"/>
      <c r="CY116" s="155"/>
      <c r="CZ116" s="140"/>
      <c r="DA116" s="140"/>
      <c r="DB116" s="161"/>
      <c r="DC116" s="140"/>
      <c r="DD116" s="140"/>
      <c r="DE116" s="61"/>
      <c r="DF116" s="61"/>
      <c r="DG116" s="61"/>
      <c r="DH116" s="61"/>
      <c r="DI116" s="61"/>
      <c r="DJ116" s="61"/>
    </row>
    <row r="117" spans="3:114" ht="15.75" x14ac:dyDescent="0.25">
      <c r="C117" s="61"/>
      <c r="D117" s="61"/>
      <c r="E117" s="61"/>
      <c r="F117" s="61"/>
      <c r="G117" s="61"/>
      <c r="H117" s="61"/>
      <c r="I117" s="61"/>
      <c r="J117" s="61"/>
      <c r="K117" s="61"/>
      <c r="L117" s="140"/>
      <c r="M117" s="140"/>
      <c r="N117" s="140"/>
      <c r="O117" s="140"/>
      <c r="P117" s="140"/>
      <c r="Q117" s="140"/>
      <c r="R117" s="140"/>
      <c r="S117" s="140"/>
      <c r="T117" s="140"/>
      <c r="U117" s="140"/>
      <c r="V117" s="140"/>
      <c r="W117" s="140"/>
      <c r="X117" s="140"/>
      <c r="Y117" s="157"/>
      <c r="Z117" s="157"/>
      <c r="AA117" s="157"/>
      <c r="AB117" s="158"/>
      <c r="AC117" s="61"/>
      <c r="AD117" s="152"/>
      <c r="AE117" s="287"/>
      <c r="BH117" s="61"/>
      <c r="BI117" s="140"/>
      <c r="BJ117" s="140"/>
      <c r="BK117" s="140"/>
      <c r="BL117" s="140"/>
      <c r="BM117" s="140"/>
      <c r="BN117" s="158"/>
      <c r="BO117" s="140"/>
      <c r="BP117" s="140"/>
      <c r="BQ117" s="155"/>
      <c r="BR117" s="140"/>
      <c r="BS117" s="140"/>
      <c r="BT117" s="161"/>
      <c r="BU117" s="140"/>
      <c r="BV117" s="140"/>
      <c r="BW117" s="61"/>
      <c r="BX117" s="61"/>
      <c r="BY117" s="61"/>
      <c r="BZ117" s="140"/>
      <c r="CA117" s="140"/>
      <c r="CB117" s="140"/>
      <c r="CC117" s="140"/>
      <c r="CD117" s="140"/>
      <c r="CE117" s="158"/>
      <c r="CF117" s="140"/>
      <c r="CG117" s="140"/>
      <c r="CH117" s="155"/>
      <c r="CI117" s="140"/>
      <c r="CJ117" s="140"/>
      <c r="CK117" s="161"/>
      <c r="CL117" s="140"/>
      <c r="CM117" s="140"/>
      <c r="CN117" s="61"/>
      <c r="CO117" s="61"/>
      <c r="CP117" s="61"/>
      <c r="CQ117" s="140"/>
      <c r="CR117" s="140"/>
      <c r="CS117" s="140"/>
      <c r="CT117" s="140"/>
      <c r="CU117" s="140"/>
      <c r="CV117" s="158"/>
      <c r="CW117" s="140"/>
      <c r="CX117" s="140"/>
      <c r="CY117" s="155"/>
      <c r="CZ117" s="140"/>
      <c r="DA117" s="140"/>
      <c r="DB117" s="161"/>
      <c r="DC117" s="140"/>
      <c r="DD117" s="140"/>
      <c r="DE117" s="61"/>
      <c r="DF117" s="61"/>
      <c r="DG117" s="61"/>
      <c r="DH117" s="61"/>
      <c r="DI117" s="61"/>
      <c r="DJ117" s="61"/>
    </row>
    <row r="118" spans="3:114" ht="15.75" x14ac:dyDescent="0.25">
      <c r="C118" s="61"/>
      <c r="D118" s="61"/>
      <c r="E118" s="61"/>
      <c r="F118" s="61"/>
      <c r="G118" s="61"/>
      <c r="H118" s="61"/>
      <c r="I118" s="61"/>
      <c r="J118" s="61"/>
      <c r="K118" s="61"/>
      <c r="L118" s="140"/>
      <c r="M118" s="140"/>
      <c r="N118" s="140"/>
      <c r="O118" s="140"/>
      <c r="P118" s="140"/>
      <c r="Q118" s="140"/>
      <c r="R118" s="140"/>
      <c r="S118" s="140"/>
      <c r="T118" s="140"/>
      <c r="U118" s="140"/>
      <c r="V118" s="140"/>
      <c r="W118" s="140"/>
      <c r="X118" s="140"/>
      <c r="Y118" s="157"/>
      <c r="Z118" s="157"/>
      <c r="AA118" s="157"/>
      <c r="AB118" s="158"/>
      <c r="AC118" s="61"/>
      <c r="AD118" s="152"/>
      <c r="AE118" s="287"/>
      <c r="BH118" s="61"/>
      <c r="BI118" s="140"/>
      <c r="BJ118" s="140"/>
      <c r="BK118" s="140"/>
      <c r="BL118" s="140"/>
      <c r="BM118" s="140"/>
      <c r="BN118" s="158"/>
      <c r="BO118" s="140"/>
      <c r="BP118" s="140"/>
      <c r="BQ118" s="155"/>
      <c r="BR118" s="140"/>
      <c r="BS118" s="140"/>
      <c r="BT118" s="161"/>
      <c r="BU118" s="140"/>
      <c r="BV118" s="140"/>
      <c r="BW118" s="61"/>
      <c r="BX118" s="61"/>
      <c r="BY118" s="61"/>
      <c r="BZ118" s="140"/>
      <c r="CA118" s="140"/>
      <c r="CB118" s="140"/>
      <c r="CC118" s="140"/>
      <c r="CD118" s="140"/>
      <c r="CE118" s="158"/>
      <c r="CF118" s="140"/>
      <c r="CG118" s="140"/>
      <c r="CH118" s="155"/>
      <c r="CI118" s="140"/>
      <c r="CJ118" s="140"/>
      <c r="CK118" s="161"/>
      <c r="CL118" s="140"/>
      <c r="CM118" s="140"/>
      <c r="CN118" s="61"/>
      <c r="CO118" s="61"/>
      <c r="CP118" s="61"/>
      <c r="CQ118" s="140"/>
      <c r="CR118" s="140"/>
      <c r="CS118" s="140"/>
      <c r="CT118" s="140"/>
      <c r="CU118" s="140"/>
      <c r="CV118" s="158"/>
      <c r="CW118" s="140"/>
      <c r="CX118" s="140"/>
      <c r="CY118" s="155"/>
      <c r="CZ118" s="140"/>
      <c r="DA118" s="140"/>
      <c r="DB118" s="161"/>
      <c r="DC118" s="140"/>
      <c r="DD118" s="140"/>
      <c r="DE118" s="61"/>
      <c r="DF118" s="61"/>
      <c r="DG118" s="61"/>
      <c r="DH118" s="61"/>
      <c r="DI118" s="61"/>
      <c r="DJ118" s="61"/>
    </row>
    <row r="119" spans="3:114" ht="15.75" x14ac:dyDescent="0.25">
      <c r="C119" s="61"/>
      <c r="D119" s="61"/>
      <c r="E119" s="61"/>
      <c r="F119" s="61"/>
      <c r="G119" s="61"/>
      <c r="H119" s="61"/>
      <c r="I119" s="61"/>
      <c r="J119" s="61"/>
      <c r="K119" s="61"/>
      <c r="L119" s="140"/>
      <c r="M119" s="140"/>
      <c r="N119" s="140"/>
      <c r="O119" s="140"/>
      <c r="P119" s="140"/>
      <c r="Q119" s="140"/>
      <c r="R119" s="140"/>
      <c r="S119" s="140"/>
      <c r="T119" s="140"/>
      <c r="U119" s="140"/>
      <c r="V119" s="140"/>
      <c r="W119" s="140"/>
      <c r="X119" s="140"/>
      <c r="Y119" s="157"/>
      <c r="Z119" s="157"/>
      <c r="AA119" s="157"/>
      <c r="AB119" s="158"/>
      <c r="AC119" s="61"/>
      <c r="AD119" s="152"/>
      <c r="AE119" s="287"/>
      <c r="BH119" s="61"/>
      <c r="BI119" s="140"/>
      <c r="BJ119" s="140"/>
      <c r="BK119" s="140"/>
      <c r="BL119" s="140"/>
      <c r="BM119" s="140"/>
      <c r="BN119" s="158"/>
      <c r="BO119" s="140"/>
      <c r="BP119" s="140"/>
      <c r="BQ119" s="155"/>
      <c r="BR119" s="140"/>
      <c r="BS119" s="140"/>
      <c r="BT119" s="161"/>
      <c r="BU119" s="140"/>
      <c r="BV119" s="140"/>
      <c r="BW119" s="61"/>
      <c r="BX119" s="61"/>
      <c r="BY119" s="61"/>
      <c r="BZ119" s="140"/>
      <c r="CA119" s="140"/>
      <c r="CB119" s="140"/>
      <c r="CC119" s="140"/>
      <c r="CD119" s="140"/>
      <c r="CE119" s="158"/>
      <c r="CF119" s="140"/>
      <c r="CG119" s="140"/>
      <c r="CH119" s="155"/>
      <c r="CI119" s="140"/>
      <c r="CJ119" s="140"/>
      <c r="CK119" s="161"/>
      <c r="CL119" s="140"/>
      <c r="CM119" s="140"/>
      <c r="CN119" s="61"/>
      <c r="CO119" s="61"/>
      <c r="CP119" s="61"/>
      <c r="CQ119" s="140"/>
      <c r="CR119" s="140"/>
      <c r="CS119" s="140"/>
      <c r="CT119" s="140"/>
      <c r="CU119" s="140"/>
      <c r="CV119" s="158"/>
      <c r="CW119" s="140"/>
      <c r="CX119" s="140"/>
      <c r="CY119" s="155"/>
      <c r="CZ119" s="140"/>
      <c r="DA119" s="140"/>
      <c r="DB119" s="161"/>
      <c r="DC119" s="140"/>
      <c r="DD119" s="140"/>
      <c r="DE119" s="61"/>
      <c r="DF119" s="61"/>
      <c r="DG119" s="61"/>
      <c r="DH119" s="61"/>
      <c r="DI119" s="61"/>
      <c r="DJ119" s="61"/>
    </row>
    <row r="120" spans="3:114" ht="15.75" x14ac:dyDescent="0.25">
      <c r="C120" s="61"/>
      <c r="D120" s="61"/>
      <c r="E120" s="61"/>
      <c r="F120" s="61"/>
      <c r="G120" s="61"/>
      <c r="H120" s="61"/>
      <c r="I120" s="61"/>
      <c r="J120" s="61"/>
      <c r="K120" s="61"/>
      <c r="L120" s="140"/>
      <c r="M120" s="140"/>
      <c r="N120" s="140"/>
      <c r="O120" s="140"/>
      <c r="P120" s="140"/>
      <c r="Q120" s="140"/>
      <c r="R120" s="140"/>
      <c r="S120" s="140"/>
      <c r="T120" s="140"/>
      <c r="U120" s="140"/>
      <c r="V120" s="140"/>
      <c r="W120" s="140"/>
      <c r="X120" s="140"/>
      <c r="Y120" s="157"/>
      <c r="Z120" s="157"/>
      <c r="AA120" s="157"/>
      <c r="AB120" s="158"/>
      <c r="AC120" s="61"/>
      <c r="AD120" s="152"/>
      <c r="AE120" s="287"/>
      <c r="BH120" s="61"/>
      <c r="BI120" s="140"/>
      <c r="BJ120" s="140"/>
      <c r="BK120" s="140"/>
      <c r="BL120" s="140"/>
      <c r="BM120" s="140"/>
      <c r="BN120" s="158"/>
      <c r="BO120" s="140"/>
      <c r="BP120" s="140"/>
      <c r="BQ120" s="155"/>
      <c r="BR120" s="140"/>
      <c r="BS120" s="140"/>
      <c r="BT120" s="161"/>
      <c r="BU120" s="140"/>
      <c r="BV120" s="140"/>
      <c r="BW120" s="61"/>
      <c r="BX120" s="61"/>
      <c r="BY120" s="61"/>
      <c r="BZ120" s="140"/>
      <c r="CA120" s="140"/>
      <c r="CB120" s="140"/>
      <c r="CC120" s="140"/>
      <c r="CD120" s="140"/>
      <c r="CE120" s="158"/>
      <c r="CF120" s="140"/>
      <c r="CG120" s="140"/>
      <c r="CH120" s="155"/>
      <c r="CI120" s="140"/>
      <c r="CJ120" s="140"/>
      <c r="CK120" s="161"/>
      <c r="CL120" s="140"/>
      <c r="CM120" s="140"/>
      <c r="CN120" s="61"/>
      <c r="CO120" s="61"/>
      <c r="CP120" s="61"/>
      <c r="CQ120" s="140"/>
      <c r="CR120" s="140"/>
      <c r="CS120" s="140"/>
      <c r="CT120" s="140"/>
      <c r="CU120" s="140"/>
      <c r="CV120" s="158"/>
      <c r="CW120" s="140"/>
      <c r="CX120" s="140"/>
      <c r="CY120" s="155"/>
      <c r="CZ120" s="140"/>
      <c r="DA120" s="140"/>
      <c r="DB120" s="161"/>
      <c r="DC120" s="140"/>
      <c r="DD120" s="140"/>
      <c r="DE120" s="61"/>
      <c r="DF120" s="61"/>
      <c r="DG120" s="61"/>
      <c r="DH120" s="61"/>
      <c r="DI120" s="61"/>
      <c r="DJ120" s="61"/>
    </row>
    <row r="121" spans="3:114" ht="15.75" customHeight="1" x14ac:dyDescent="0.25">
      <c r="C121" s="61"/>
      <c r="D121" s="61"/>
      <c r="E121" s="61"/>
      <c r="F121" s="61"/>
      <c r="G121" s="61"/>
      <c r="H121" s="61"/>
      <c r="I121" s="61"/>
      <c r="J121" s="61"/>
      <c r="K121" s="61"/>
      <c r="L121" s="140"/>
      <c r="M121" s="140"/>
      <c r="N121" s="140"/>
      <c r="O121" s="140"/>
      <c r="P121" s="140"/>
      <c r="Q121" s="140"/>
      <c r="R121" s="140"/>
      <c r="S121" s="140"/>
      <c r="T121" s="140"/>
      <c r="U121" s="140"/>
      <c r="V121" s="140"/>
      <c r="W121" s="140"/>
      <c r="X121" s="140"/>
      <c r="Y121" s="157"/>
      <c r="Z121" s="157"/>
      <c r="AA121" s="157"/>
      <c r="AB121" s="158"/>
      <c r="AC121" s="61"/>
      <c r="AD121" s="152"/>
      <c r="AE121" s="287"/>
      <c r="BH121" s="61"/>
      <c r="BI121" s="140"/>
      <c r="BJ121" s="140"/>
      <c r="BK121" s="140"/>
      <c r="BL121" s="140"/>
      <c r="BM121" s="140"/>
      <c r="BN121" s="158"/>
      <c r="BO121" s="140"/>
      <c r="BP121" s="140"/>
      <c r="BQ121" s="155"/>
      <c r="BR121" s="140"/>
      <c r="BS121" s="140"/>
      <c r="BT121" s="161"/>
      <c r="BU121" s="140"/>
      <c r="BV121" s="140"/>
      <c r="BW121" s="61"/>
      <c r="BX121" s="61"/>
      <c r="BY121" s="61"/>
      <c r="BZ121" s="140"/>
      <c r="CA121" s="140"/>
      <c r="CB121" s="140"/>
      <c r="CC121" s="140"/>
      <c r="CD121" s="140"/>
      <c r="CE121" s="158"/>
      <c r="CF121" s="140"/>
      <c r="CG121" s="140"/>
      <c r="CH121" s="155"/>
      <c r="CI121" s="140"/>
      <c r="CJ121" s="140"/>
      <c r="CK121" s="161"/>
      <c r="CL121" s="140"/>
      <c r="CM121" s="140"/>
      <c r="CN121" s="61"/>
      <c r="CO121" s="61"/>
      <c r="CP121" s="61"/>
      <c r="CQ121" s="140"/>
      <c r="CR121" s="140"/>
      <c r="CS121" s="140"/>
      <c r="CT121" s="140"/>
      <c r="CU121" s="140"/>
      <c r="CV121" s="158"/>
      <c r="CW121" s="140"/>
      <c r="CX121" s="140"/>
      <c r="CY121" s="155"/>
      <c r="CZ121" s="140"/>
      <c r="DA121" s="140"/>
      <c r="DB121" s="161"/>
      <c r="DC121" s="140"/>
      <c r="DD121" s="140"/>
      <c r="DE121" s="61"/>
      <c r="DF121" s="61"/>
      <c r="DG121" s="61"/>
      <c r="DH121" s="61"/>
      <c r="DI121" s="61"/>
      <c r="DJ121" s="61"/>
    </row>
    <row r="122" spans="3:114" ht="15.75" x14ac:dyDescent="0.25">
      <c r="C122" s="61"/>
      <c r="D122" s="61"/>
      <c r="E122" s="61"/>
      <c r="F122" s="61"/>
      <c r="G122" s="61"/>
      <c r="H122" s="61"/>
      <c r="I122" s="61"/>
      <c r="J122" s="61"/>
      <c r="K122" s="61"/>
      <c r="L122" s="140"/>
      <c r="M122" s="140"/>
      <c r="N122" s="140"/>
      <c r="O122" s="140"/>
      <c r="P122" s="140"/>
      <c r="Q122" s="140"/>
      <c r="R122" s="140"/>
      <c r="S122" s="140"/>
      <c r="T122" s="140"/>
      <c r="U122" s="140"/>
      <c r="V122" s="140"/>
      <c r="W122" s="140"/>
      <c r="X122" s="140"/>
      <c r="Y122" s="157"/>
      <c r="Z122" s="157"/>
      <c r="AA122" s="157"/>
      <c r="AB122" s="158"/>
      <c r="AC122" s="61"/>
      <c r="AD122" s="152"/>
      <c r="AE122" s="287"/>
      <c r="BH122" s="61"/>
      <c r="BI122" s="140"/>
      <c r="BJ122" s="140"/>
      <c r="BK122" s="140"/>
      <c r="BL122" s="140"/>
      <c r="BM122" s="140"/>
      <c r="BN122" s="158"/>
      <c r="BO122" s="140"/>
      <c r="BP122" s="140"/>
      <c r="BQ122" s="155"/>
      <c r="BR122" s="140"/>
      <c r="BS122" s="140"/>
      <c r="BT122" s="161"/>
      <c r="BU122" s="140"/>
      <c r="BV122" s="140"/>
      <c r="BW122" s="61"/>
      <c r="BX122" s="61"/>
      <c r="BY122" s="61"/>
      <c r="BZ122" s="140"/>
      <c r="CA122" s="140"/>
      <c r="CB122" s="140"/>
      <c r="CC122" s="140"/>
      <c r="CD122" s="140"/>
      <c r="CE122" s="158"/>
      <c r="CF122" s="140"/>
      <c r="CG122" s="140"/>
      <c r="CH122" s="155"/>
      <c r="CI122" s="140"/>
      <c r="CJ122" s="140"/>
      <c r="CK122" s="161"/>
      <c r="CL122" s="140"/>
      <c r="CM122" s="140"/>
      <c r="CN122" s="61"/>
      <c r="CO122" s="61"/>
      <c r="CP122" s="61"/>
      <c r="CQ122" s="140"/>
      <c r="CR122" s="140"/>
      <c r="CS122" s="140"/>
      <c r="CT122" s="140"/>
      <c r="CU122" s="140"/>
      <c r="CV122" s="158"/>
      <c r="CW122" s="140"/>
      <c r="CX122" s="140"/>
      <c r="CY122" s="155"/>
      <c r="CZ122" s="140"/>
      <c r="DA122" s="140"/>
      <c r="DB122" s="161"/>
      <c r="DC122" s="140"/>
      <c r="DD122" s="140"/>
      <c r="DE122" s="61"/>
      <c r="DF122" s="61"/>
      <c r="DG122" s="61"/>
      <c r="DH122" s="61"/>
      <c r="DI122" s="61"/>
      <c r="DJ122" s="61"/>
    </row>
    <row r="123" spans="3:114" ht="15.75" x14ac:dyDescent="0.25">
      <c r="C123" s="61"/>
      <c r="D123" s="61"/>
      <c r="E123" s="61"/>
      <c r="F123" s="61"/>
      <c r="G123" s="61"/>
      <c r="H123" s="61"/>
      <c r="I123" s="61"/>
      <c r="J123" s="61"/>
      <c r="K123" s="61"/>
      <c r="L123" s="140"/>
      <c r="M123" s="140"/>
      <c r="N123" s="140"/>
      <c r="O123" s="140"/>
      <c r="P123" s="140"/>
      <c r="Q123" s="140"/>
      <c r="R123" s="140"/>
      <c r="S123" s="140"/>
      <c r="T123" s="140"/>
      <c r="U123" s="140"/>
      <c r="V123" s="140"/>
      <c r="W123" s="140"/>
      <c r="X123" s="140"/>
      <c r="Y123" s="157"/>
      <c r="Z123" s="157"/>
      <c r="AA123" s="157"/>
      <c r="AB123" s="158"/>
      <c r="AC123" s="61"/>
      <c r="AD123" s="152"/>
      <c r="AE123" s="287"/>
      <c r="BH123" s="61"/>
      <c r="BI123" s="140"/>
      <c r="BJ123" s="140"/>
      <c r="BK123" s="140"/>
      <c r="BL123" s="140"/>
      <c r="BM123" s="140"/>
      <c r="BN123" s="158"/>
      <c r="BO123" s="140"/>
      <c r="BP123" s="140"/>
      <c r="BQ123" s="155"/>
      <c r="BR123" s="140"/>
      <c r="BS123" s="140"/>
      <c r="BT123" s="161"/>
      <c r="BU123" s="140"/>
      <c r="BV123" s="140"/>
      <c r="BW123" s="61"/>
      <c r="BX123" s="61"/>
      <c r="BY123" s="61"/>
      <c r="BZ123" s="140"/>
      <c r="CA123" s="140"/>
      <c r="CB123" s="140"/>
      <c r="CC123" s="140"/>
      <c r="CD123" s="140"/>
      <c r="CE123" s="158"/>
      <c r="CF123" s="140"/>
      <c r="CG123" s="140"/>
      <c r="CH123" s="155"/>
      <c r="CI123" s="140"/>
      <c r="CJ123" s="140"/>
      <c r="CK123" s="161"/>
      <c r="CL123" s="140"/>
      <c r="CM123" s="140"/>
      <c r="CN123" s="61"/>
      <c r="CO123" s="61"/>
      <c r="CP123" s="61"/>
      <c r="CQ123" s="140"/>
      <c r="CR123" s="140"/>
      <c r="CS123" s="140"/>
      <c r="CT123" s="140"/>
      <c r="CU123" s="140"/>
      <c r="CV123" s="158"/>
      <c r="CW123" s="140"/>
      <c r="CX123" s="140"/>
      <c r="CY123" s="155"/>
      <c r="CZ123" s="140"/>
      <c r="DA123" s="140"/>
      <c r="DB123" s="161"/>
      <c r="DC123" s="140"/>
      <c r="DD123" s="140"/>
      <c r="DE123" s="61"/>
      <c r="DF123" s="61"/>
      <c r="DG123" s="61"/>
      <c r="DH123" s="61"/>
      <c r="DI123" s="61"/>
      <c r="DJ123" s="61"/>
    </row>
    <row r="124" spans="3:114" ht="15.75" x14ac:dyDescent="0.25">
      <c r="C124" s="61"/>
      <c r="D124" s="61"/>
      <c r="E124" s="61"/>
      <c r="F124" s="61"/>
      <c r="G124" s="61"/>
      <c r="H124" s="61"/>
      <c r="I124" s="61"/>
      <c r="J124" s="61"/>
      <c r="K124" s="61"/>
      <c r="L124" s="140"/>
      <c r="M124" s="140"/>
      <c r="N124" s="140"/>
      <c r="O124" s="140"/>
      <c r="P124" s="140"/>
      <c r="Q124" s="140"/>
      <c r="R124" s="140"/>
      <c r="S124" s="140"/>
      <c r="T124" s="140"/>
      <c r="U124" s="140"/>
      <c r="V124" s="140"/>
      <c r="W124" s="140"/>
      <c r="X124" s="140"/>
      <c r="Y124" s="157"/>
      <c r="Z124" s="157"/>
      <c r="AA124" s="157"/>
      <c r="AB124" s="158"/>
      <c r="AC124" s="61"/>
      <c r="AD124" s="152"/>
      <c r="AE124" s="287"/>
      <c r="BH124" s="61"/>
      <c r="BI124" s="140"/>
      <c r="BJ124" s="140"/>
      <c r="BK124" s="140"/>
      <c r="BL124" s="140"/>
      <c r="BM124" s="140"/>
      <c r="BN124" s="158"/>
      <c r="BO124" s="140"/>
      <c r="BP124" s="140"/>
      <c r="BQ124" s="155"/>
      <c r="BR124" s="140"/>
      <c r="BS124" s="140"/>
      <c r="BT124" s="161"/>
      <c r="BU124" s="140"/>
      <c r="BV124" s="140"/>
      <c r="BW124" s="61"/>
      <c r="BX124" s="61"/>
      <c r="BY124" s="61"/>
      <c r="BZ124" s="140"/>
      <c r="CA124" s="140"/>
      <c r="CB124" s="140"/>
      <c r="CC124" s="140"/>
      <c r="CD124" s="140"/>
      <c r="CE124" s="158"/>
      <c r="CF124" s="140"/>
      <c r="CG124" s="140"/>
      <c r="CH124" s="155"/>
      <c r="CI124" s="140"/>
      <c r="CJ124" s="140"/>
      <c r="CK124" s="161"/>
      <c r="CL124" s="140"/>
      <c r="CM124" s="140"/>
      <c r="CN124" s="61"/>
      <c r="CO124" s="61"/>
      <c r="CP124" s="61"/>
      <c r="CQ124" s="140"/>
      <c r="CR124" s="140"/>
      <c r="CS124" s="140"/>
      <c r="CT124" s="140"/>
      <c r="CU124" s="140"/>
      <c r="CV124" s="158"/>
      <c r="CW124" s="140"/>
      <c r="CX124" s="140"/>
      <c r="CY124" s="155"/>
      <c r="CZ124" s="140"/>
      <c r="DA124" s="140"/>
      <c r="DB124" s="161"/>
      <c r="DC124" s="140"/>
      <c r="DD124" s="140"/>
      <c r="DE124" s="61"/>
      <c r="DF124" s="61"/>
      <c r="DG124" s="61"/>
      <c r="DH124" s="61"/>
      <c r="DI124" s="61"/>
      <c r="DJ124" s="61"/>
    </row>
    <row r="125" spans="3:114" ht="15.75" x14ac:dyDescent="0.25">
      <c r="C125" s="61"/>
      <c r="D125" s="61"/>
      <c r="E125" s="61"/>
      <c r="F125" s="61"/>
      <c r="G125" s="61"/>
      <c r="H125" s="61"/>
      <c r="I125" s="61"/>
      <c r="J125" s="61"/>
      <c r="K125" s="61"/>
      <c r="L125" s="140"/>
      <c r="M125" s="140"/>
      <c r="N125" s="140"/>
      <c r="O125" s="140"/>
      <c r="P125" s="140"/>
      <c r="Q125" s="140"/>
      <c r="R125" s="140"/>
      <c r="S125" s="140"/>
      <c r="T125" s="140"/>
      <c r="U125" s="140"/>
      <c r="V125" s="140"/>
      <c r="W125" s="140"/>
      <c r="X125" s="140"/>
      <c r="Y125" s="157"/>
      <c r="Z125" s="157"/>
      <c r="AA125" s="157"/>
      <c r="AB125" s="158"/>
      <c r="AC125" s="61"/>
      <c r="AD125" s="152"/>
      <c r="AE125" s="287"/>
      <c r="BH125" s="61"/>
      <c r="BI125" s="140"/>
      <c r="BJ125" s="140"/>
      <c r="BK125" s="140"/>
      <c r="BL125" s="140"/>
      <c r="BM125" s="140"/>
      <c r="BN125" s="158"/>
      <c r="BO125" s="140"/>
      <c r="BP125" s="140"/>
      <c r="BQ125" s="155"/>
      <c r="BR125" s="140"/>
      <c r="BS125" s="140"/>
      <c r="BT125" s="161"/>
      <c r="BU125" s="140"/>
      <c r="BV125" s="140"/>
      <c r="BW125" s="61"/>
      <c r="BX125" s="61"/>
      <c r="BY125" s="61"/>
      <c r="BZ125" s="140"/>
      <c r="CA125" s="140"/>
      <c r="CB125" s="140"/>
      <c r="CC125" s="140"/>
      <c r="CD125" s="140"/>
      <c r="CE125" s="158"/>
      <c r="CF125" s="140"/>
      <c r="CG125" s="140"/>
      <c r="CH125" s="155"/>
      <c r="CI125" s="140"/>
      <c r="CJ125" s="140"/>
      <c r="CK125" s="161"/>
      <c r="CL125" s="140"/>
      <c r="CM125" s="140"/>
      <c r="CN125" s="61"/>
      <c r="CO125" s="61"/>
      <c r="CP125" s="61"/>
      <c r="CQ125" s="140"/>
      <c r="CR125" s="140"/>
      <c r="CS125" s="140"/>
      <c r="CT125" s="140"/>
      <c r="CU125" s="140"/>
      <c r="CV125" s="158"/>
      <c r="CW125" s="140"/>
      <c r="CX125" s="140"/>
      <c r="CY125" s="155"/>
      <c r="CZ125" s="140"/>
      <c r="DA125" s="140"/>
      <c r="DB125" s="161"/>
      <c r="DC125" s="140"/>
      <c r="DD125" s="140"/>
      <c r="DE125" s="61"/>
      <c r="DF125" s="61"/>
      <c r="DG125" s="61"/>
      <c r="DH125" s="61"/>
      <c r="DI125" s="61"/>
      <c r="DJ125" s="61"/>
    </row>
    <row r="126" spans="3:114" ht="15.75" x14ac:dyDescent="0.25">
      <c r="C126" s="61"/>
      <c r="D126" s="61"/>
      <c r="E126" s="61"/>
      <c r="F126" s="61"/>
      <c r="G126" s="61"/>
      <c r="H126" s="61"/>
      <c r="I126" s="61"/>
      <c r="J126" s="61"/>
      <c r="K126" s="61"/>
      <c r="L126" s="140"/>
      <c r="M126" s="140"/>
      <c r="N126" s="140"/>
      <c r="O126" s="140"/>
      <c r="P126" s="140"/>
      <c r="Q126" s="140"/>
      <c r="R126" s="140"/>
      <c r="S126" s="140"/>
      <c r="T126" s="140"/>
      <c r="U126" s="140"/>
      <c r="V126" s="140"/>
      <c r="W126" s="140"/>
      <c r="X126" s="140"/>
      <c r="Y126" s="157"/>
      <c r="Z126" s="157"/>
      <c r="AA126" s="157"/>
      <c r="AB126" s="158"/>
      <c r="AC126" s="61"/>
      <c r="AD126" s="152"/>
      <c r="AE126" s="287"/>
      <c r="BH126" s="61"/>
      <c r="BI126" s="140"/>
      <c r="BJ126" s="140"/>
      <c r="BK126" s="140"/>
      <c r="BL126" s="140"/>
      <c r="BM126" s="140"/>
      <c r="BN126" s="158"/>
      <c r="BO126" s="140"/>
      <c r="BP126" s="140"/>
      <c r="BQ126" s="155"/>
      <c r="BR126" s="140"/>
      <c r="BS126" s="140"/>
      <c r="BT126" s="161"/>
      <c r="BU126" s="140"/>
      <c r="BV126" s="140"/>
      <c r="BW126" s="61"/>
      <c r="BX126" s="61"/>
      <c r="BY126" s="61"/>
      <c r="BZ126" s="140"/>
      <c r="CA126" s="140"/>
      <c r="CB126" s="140"/>
      <c r="CC126" s="140"/>
      <c r="CD126" s="140"/>
      <c r="CE126" s="158"/>
      <c r="CF126" s="140"/>
      <c r="CG126" s="140"/>
      <c r="CH126" s="155"/>
      <c r="CI126" s="140"/>
      <c r="CJ126" s="140"/>
      <c r="CK126" s="161"/>
      <c r="CL126" s="140"/>
      <c r="CM126" s="140"/>
      <c r="CN126" s="61"/>
      <c r="CO126" s="61"/>
      <c r="CP126" s="61"/>
      <c r="CQ126" s="140"/>
      <c r="CR126" s="140"/>
      <c r="CS126" s="140"/>
      <c r="CT126" s="140"/>
      <c r="CU126" s="140"/>
      <c r="CV126" s="158"/>
      <c r="CW126" s="140"/>
      <c r="CX126" s="140"/>
      <c r="CY126" s="155"/>
      <c r="CZ126" s="140"/>
      <c r="DA126" s="140"/>
      <c r="DB126" s="161"/>
      <c r="DC126" s="140"/>
      <c r="DD126" s="140"/>
      <c r="DE126" s="61"/>
      <c r="DF126" s="61"/>
      <c r="DG126" s="61"/>
      <c r="DH126" s="61"/>
      <c r="DI126" s="61"/>
      <c r="DJ126" s="61"/>
    </row>
    <row r="127" spans="3:114" ht="15.75" x14ac:dyDescent="0.25">
      <c r="C127" s="61"/>
      <c r="D127" s="61"/>
      <c r="E127" s="61"/>
      <c r="F127" s="61"/>
      <c r="G127" s="61"/>
      <c r="H127" s="61"/>
      <c r="I127" s="61"/>
      <c r="J127" s="61"/>
      <c r="K127" s="61"/>
      <c r="L127" s="140"/>
      <c r="M127" s="140"/>
      <c r="N127" s="140"/>
      <c r="O127" s="140"/>
      <c r="P127" s="140"/>
      <c r="Q127" s="140"/>
      <c r="R127" s="140"/>
      <c r="S127" s="140"/>
      <c r="T127" s="140"/>
      <c r="U127" s="140"/>
      <c r="V127" s="140"/>
      <c r="W127" s="140"/>
      <c r="X127" s="140"/>
      <c r="Y127" s="157"/>
      <c r="Z127" s="157"/>
      <c r="AA127" s="157"/>
      <c r="AB127" s="158"/>
      <c r="AC127" s="61"/>
      <c r="AD127" s="152"/>
      <c r="AE127" s="287"/>
      <c r="BH127" s="61"/>
      <c r="BI127" s="140"/>
      <c r="BJ127" s="140"/>
      <c r="BK127" s="140"/>
      <c r="BL127" s="140"/>
      <c r="BM127" s="140"/>
      <c r="BN127" s="158"/>
      <c r="BO127" s="140"/>
      <c r="BP127" s="140"/>
      <c r="BQ127" s="155"/>
      <c r="BR127" s="140"/>
      <c r="BS127" s="140"/>
      <c r="BT127" s="161"/>
      <c r="BU127" s="140"/>
      <c r="BV127" s="140"/>
      <c r="BW127" s="61"/>
      <c r="BX127" s="61"/>
      <c r="BY127" s="61"/>
      <c r="BZ127" s="140"/>
      <c r="CA127" s="140"/>
      <c r="CB127" s="140"/>
      <c r="CC127" s="140"/>
      <c r="CD127" s="140"/>
      <c r="CE127" s="158"/>
      <c r="CF127" s="140"/>
      <c r="CG127" s="140"/>
      <c r="CH127" s="155"/>
      <c r="CI127" s="140"/>
      <c r="CJ127" s="140"/>
      <c r="CK127" s="161"/>
      <c r="CL127" s="140"/>
      <c r="CM127" s="140"/>
      <c r="CN127" s="61"/>
      <c r="CO127" s="61"/>
      <c r="CP127" s="61"/>
      <c r="CQ127" s="140"/>
      <c r="CR127" s="140"/>
      <c r="CS127" s="140"/>
      <c r="CT127" s="140"/>
      <c r="CU127" s="140"/>
      <c r="CV127" s="158"/>
      <c r="CW127" s="140"/>
      <c r="CX127" s="140"/>
      <c r="CY127" s="155"/>
      <c r="CZ127" s="140"/>
      <c r="DA127" s="140"/>
      <c r="DB127" s="161"/>
      <c r="DC127" s="140"/>
      <c r="DD127" s="140"/>
      <c r="DE127" s="61"/>
      <c r="DF127" s="61"/>
      <c r="DG127" s="61"/>
      <c r="DH127" s="61"/>
      <c r="DI127" s="61"/>
      <c r="DJ127" s="61"/>
    </row>
    <row r="128" spans="3:114" ht="15.75" x14ac:dyDescent="0.25">
      <c r="C128" s="61"/>
      <c r="D128" s="61"/>
      <c r="E128" s="61"/>
      <c r="F128" s="61"/>
      <c r="G128" s="61"/>
      <c r="H128" s="61"/>
      <c r="I128" s="61"/>
      <c r="J128" s="61"/>
      <c r="K128" s="61"/>
      <c r="L128" s="140"/>
      <c r="M128" s="140"/>
      <c r="N128" s="140"/>
      <c r="O128" s="140"/>
      <c r="P128" s="140"/>
      <c r="Q128" s="140"/>
      <c r="R128" s="140"/>
      <c r="S128" s="140"/>
      <c r="T128" s="140"/>
      <c r="U128" s="140"/>
      <c r="V128" s="140"/>
      <c r="W128" s="140"/>
      <c r="X128" s="140"/>
      <c r="Y128" s="157"/>
      <c r="Z128" s="157"/>
      <c r="AA128" s="157"/>
      <c r="AB128" s="158"/>
      <c r="AC128" s="61"/>
      <c r="AD128" s="152"/>
      <c r="AE128" s="287"/>
      <c r="BH128" s="61"/>
      <c r="BI128" s="140"/>
      <c r="BJ128" s="140"/>
      <c r="BK128" s="140"/>
      <c r="BL128" s="140"/>
      <c r="BM128" s="140"/>
      <c r="BN128" s="158"/>
      <c r="BO128" s="140"/>
      <c r="BP128" s="140"/>
      <c r="BQ128" s="155"/>
      <c r="BR128" s="140"/>
      <c r="BS128" s="140"/>
      <c r="BT128" s="161"/>
      <c r="BU128" s="140"/>
      <c r="BV128" s="140"/>
      <c r="BW128" s="61"/>
      <c r="BX128" s="61"/>
      <c r="BY128" s="61"/>
      <c r="BZ128" s="140"/>
      <c r="CA128" s="140"/>
      <c r="CB128" s="140"/>
      <c r="CC128" s="140"/>
      <c r="CD128" s="140"/>
      <c r="CE128" s="158"/>
      <c r="CF128" s="140"/>
      <c r="CG128" s="140"/>
      <c r="CH128" s="155"/>
      <c r="CI128" s="140"/>
      <c r="CJ128" s="140"/>
      <c r="CK128" s="161"/>
      <c r="CL128" s="140"/>
      <c r="CM128" s="140"/>
      <c r="CN128" s="61"/>
      <c r="CO128" s="61"/>
      <c r="CP128" s="61"/>
      <c r="CQ128" s="140"/>
      <c r="CR128" s="140"/>
      <c r="CS128" s="140"/>
      <c r="CT128" s="140"/>
      <c r="CU128" s="140"/>
      <c r="CV128" s="158"/>
      <c r="CW128" s="140"/>
      <c r="CX128" s="140"/>
      <c r="CY128" s="155"/>
      <c r="CZ128" s="140"/>
      <c r="DA128" s="140"/>
      <c r="DB128" s="161"/>
      <c r="DC128" s="140"/>
      <c r="DD128" s="140"/>
      <c r="DE128" s="61"/>
      <c r="DF128" s="61"/>
      <c r="DG128" s="61"/>
      <c r="DH128" s="61"/>
      <c r="DI128" s="61"/>
      <c r="DJ128" s="61"/>
    </row>
    <row r="129" spans="3:114" ht="15.75" x14ac:dyDescent="0.25">
      <c r="C129" s="61"/>
      <c r="D129" s="61"/>
      <c r="E129" s="61"/>
      <c r="F129" s="61"/>
      <c r="G129" s="61"/>
      <c r="H129" s="61"/>
      <c r="I129" s="61"/>
      <c r="J129" s="61"/>
      <c r="K129" s="61"/>
      <c r="L129" s="140"/>
      <c r="M129" s="140"/>
      <c r="N129" s="140"/>
      <c r="O129" s="140"/>
      <c r="P129" s="140"/>
      <c r="Q129" s="140"/>
      <c r="R129" s="140"/>
      <c r="S129" s="140"/>
      <c r="T129" s="140"/>
      <c r="U129" s="140"/>
      <c r="V129" s="140"/>
      <c r="W129" s="140"/>
      <c r="X129" s="140"/>
      <c r="Y129" s="157"/>
      <c r="Z129" s="157"/>
      <c r="AA129" s="157"/>
      <c r="AB129" s="158"/>
      <c r="AC129" s="61"/>
      <c r="AD129" s="152"/>
      <c r="AE129" s="287"/>
      <c r="BH129" s="61"/>
      <c r="BI129" s="140"/>
      <c r="BJ129" s="140"/>
      <c r="BK129" s="140"/>
      <c r="BL129" s="140"/>
      <c r="BM129" s="140"/>
      <c r="BN129" s="158"/>
      <c r="BO129" s="140"/>
      <c r="BP129" s="140"/>
      <c r="BQ129" s="155"/>
      <c r="BR129" s="140"/>
      <c r="BS129" s="140"/>
      <c r="BT129" s="161"/>
      <c r="BU129" s="140"/>
      <c r="BV129" s="140"/>
      <c r="BW129" s="61"/>
      <c r="BX129" s="61"/>
      <c r="BY129" s="61"/>
      <c r="BZ129" s="140"/>
      <c r="CA129" s="140"/>
      <c r="CB129" s="140"/>
      <c r="CC129" s="140"/>
      <c r="CD129" s="140"/>
      <c r="CE129" s="158"/>
      <c r="CF129" s="140"/>
      <c r="CG129" s="140"/>
      <c r="CH129" s="155"/>
      <c r="CI129" s="140"/>
      <c r="CJ129" s="140"/>
      <c r="CK129" s="161"/>
      <c r="CL129" s="140"/>
      <c r="CM129" s="140"/>
      <c r="CN129" s="61"/>
      <c r="CO129" s="61"/>
      <c r="CP129" s="61"/>
      <c r="CQ129" s="140"/>
      <c r="CR129" s="140"/>
      <c r="CS129" s="140"/>
      <c r="CT129" s="140"/>
      <c r="CU129" s="140"/>
      <c r="CV129" s="158"/>
      <c r="CW129" s="140"/>
      <c r="CX129" s="140"/>
      <c r="CY129" s="155"/>
      <c r="CZ129" s="140"/>
      <c r="DA129" s="140"/>
      <c r="DB129" s="161"/>
      <c r="DC129" s="140"/>
      <c r="DD129" s="140"/>
      <c r="DE129" s="61"/>
      <c r="DF129" s="61"/>
      <c r="DG129" s="61"/>
      <c r="DH129" s="61"/>
      <c r="DI129" s="61"/>
      <c r="DJ129" s="61"/>
    </row>
    <row r="130" spans="3:114" ht="15.75" x14ac:dyDescent="0.25">
      <c r="C130" s="61"/>
      <c r="D130" s="61"/>
      <c r="E130" s="61"/>
      <c r="F130" s="61"/>
      <c r="G130" s="61"/>
      <c r="H130" s="61"/>
      <c r="I130" s="61"/>
      <c r="J130" s="61"/>
      <c r="K130" s="61"/>
      <c r="L130" s="140"/>
      <c r="M130" s="140"/>
      <c r="N130" s="140"/>
      <c r="O130" s="140"/>
      <c r="P130" s="140"/>
      <c r="Q130" s="140"/>
      <c r="R130" s="140"/>
      <c r="S130" s="140"/>
      <c r="T130" s="140"/>
      <c r="U130" s="140"/>
      <c r="V130" s="140"/>
      <c r="W130" s="140"/>
      <c r="X130" s="140"/>
      <c r="Y130" s="157"/>
      <c r="Z130" s="157"/>
      <c r="AA130" s="157"/>
      <c r="AB130" s="158"/>
      <c r="AC130" s="61"/>
      <c r="AD130" s="152"/>
      <c r="AE130" s="287"/>
      <c r="BH130" s="61"/>
      <c r="BI130" s="140"/>
      <c r="BJ130" s="140"/>
      <c r="BK130" s="140"/>
      <c r="BL130" s="140"/>
      <c r="BM130" s="140"/>
      <c r="BN130" s="158"/>
      <c r="BO130" s="140"/>
      <c r="BP130" s="140"/>
      <c r="BQ130" s="155"/>
      <c r="BR130" s="140"/>
      <c r="BS130" s="140"/>
      <c r="BT130" s="161"/>
      <c r="BU130" s="140"/>
      <c r="BV130" s="140"/>
      <c r="BW130" s="61"/>
      <c r="BX130" s="61"/>
      <c r="BY130" s="61"/>
      <c r="BZ130" s="140"/>
      <c r="CA130" s="140"/>
      <c r="CB130" s="140"/>
      <c r="CC130" s="140"/>
      <c r="CD130" s="140"/>
      <c r="CE130" s="158"/>
      <c r="CF130" s="140"/>
      <c r="CG130" s="140"/>
      <c r="CH130" s="155"/>
      <c r="CI130" s="140"/>
      <c r="CJ130" s="140"/>
      <c r="CK130" s="161"/>
      <c r="CL130" s="140"/>
      <c r="CM130" s="140"/>
      <c r="CN130" s="61"/>
      <c r="CO130" s="61"/>
      <c r="CP130" s="61"/>
      <c r="CQ130" s="140"/>
      <c r="CR130" s="140"/>
      <c r="CS130" s="140"/>
      <c r="CT130" s="140"/>
      <c r="CU130" s="140"/>
      <c r="CV130" s="158"/>
      <c r="CW130" s="140"/>
      <c r="CX130" s="140"/>
      <c r="CY130" s="155"/>
      <c r="CZ130" s="140"/>
      <c r="DA130" s="140"/>
      <c r="DB130" s="161"/>
      <c r="DC130" s="140"/>
      <c r="DD130" s="140"/>
      <c r="DE130" s="61"/>
      <c r="DF130" s="61"/>
      <c r="DG130" s="61"/>
      <c r="DH130" s="61"/>
      <c r="DI130" s="61"/>
      <c r="DJ130" s="61"/>
    </row>
    <row r="131" spans="3:114" ht="15.75" x14ac:dyDescent="0.25">
      <c r="C131" s="61"/>
      <c r="D131" s="61"/>
      <c r="E131" s="61"/>
      <c r="F131" s="61"/>
      <c r="G131" s="61"/>
      <c r="H131" s="61"/>
      <c r="I131" s="61"/>
      <c r="J131" s="61"/>
      <c r="K131" s="61"/>
      <c r="L131" s="140"/>
      <c r="M131" s="140"/>
      <c r="N131" s="140"/>
      <c r="O131" s="140"/>
      <c r="P131" s="140"/>
      <c r="Q131" s="140"/>
      <c r="R131" s="140"/>
      <c r="S131" s="140"/>
      <c r="T131" s="140"/>
      <c r="U131" s="140"/>
      <c r="V131" s="140"/>
      <c r="W131" s="140"/>
      <c r="X131" s="140"/>
      <c r="Y131" s="157"/>
      <c r="Z131" s="157"/>
      <c r="AA131" s="157"/>
      <c r="AB131" s="158"/>
      <c r="AC131" s="61"/>
      <c r="AD131" s="152"/>
      <c r="AE131" s="287"/>
      <c r="BH131" s="61"/>
      <c r="BI131" s="140"/>
      <c r="BJ131" s="140"/>
      <c r="BK131" s="140"/>
      <c r="BL131" s="140"/>
      <c r="BM131" s="140"/>
      <c r="BN131" s="158"/>
      <c r="BO131" s="140"/>
      <c r="BP131" s="140"/>
      <c r="BQ131" s="155"/>
      <c r="BR131" s="140"/>
      <c r="BS131" s="140"/>
      <c r="BT131" s="161"/>
      <c r="BU131" s="140"/>
      <c r="BV131" s="140"/>
      <c r="BW131" s="61"/>
      <c r="BX131" s="61"/>
      <c r="BY131" s="61"/>
      <c r="BZ131" s="140"/>
      <c r="CA131" s="140"/>
      <c r="CB131" s="140"/>
      <c r="CC131" s="140"/>
      <c r="CD131" s="140"/>
      <c r="CE131" s="158"/>
      <c r="CF131" s="140"/>
      <c r="CG131" s="140"/>
      <c r="CH131" s="155"/>
      <c r="CI131" s="140"/>
      <c r="CJ131" s="140"/>
      <c r="CK131" s="161"/>
      <c r="CL131" s="140"/>
      <c r="CM131" s="140"/>
      <c r="CN131" s="61"/>
      <c r="CO131" s="61"/>
      <c r="CP131" s="61"/>
      <c r="CQ131" s="140"/>
      <c r="CR131" s="140"/>
      <c r="CS131" s="140"/>
      <c r="CT131" s="140"/>
      <c r="CU131" s="140"/>
      <c r="CV131" s="158"/>
      <c r="CW131" s="140"/>
      <c r="CX131" s="140"/>
      <c r="CY131" s="155"/>
      <c r="CZ131" s="140"/>
      <c r="DA131" s="140"/>
      <c r="DB131" s="161"/>
      <c r="DC131" s="140"/>
      <c r="DD131" s="140"/>
      <c r="DE131" s="61"/>
      <c r="DF131" s="61"/>
      <c r="DG131" s="61"/>
      <c r="DH131" s="61"/>
      <c r="DI131" s="61"/>
      <c r="DJ131" s="61"/>
    </row>
    <row r="132" spans="3:114" ht="15.75" customHeight="1" x14ac:dyDescent="0.25">
      <c r="C132" s="61"/>
      <c r="D132" s="61"/>
      <c r="E132" s="61"/>
      <c r="F132" s="61"/>
      <c r="G132" s="61"/>
      <c r="H132" s="61"/>
      <c r="I132" s="61"/>
      <c r="J132" s="61"/>
      <c r="K132" s="61"/>
      <c r="L132" s="140"/>
      <c r="M132" s="140"/>
      <c r="N132" s="140"/>
      <c r="O132" s="140"/>
      <c r="P132" s="140"/>
      <c r="Q132" s="140"/>
      <c r="R132" s="140"/>
      <c r="S132" s="140"/>
      <c r="T132" s="140"/>
      <c r="U132" s="140"/>
      <c r="V132" s="140"/>
      <c r="W132" s="140"/>
      <c r="X132" s="140"/>
      <c r="Y132" s="157"/>
      <c r="Z132" s="157"/>
      <c r="AA132" s="157"/>
      <c r="AB132" s="158"/>
      <c r="AC132" s="61"/>
      <c r="AD132" s="152"/>
      <c r="AE132" s="287"/>
      <c r="BH132" s="61"/>
      <c r="BI132" s="140"/>
      <c r="BJ132" s="140"/>
      <c r="BK132" s="140"/>
      <c r="BL132" s="140"/>
      <c r="BM132" s="140"/>
      <c r="BN132" s="158"/>
      <c r="BO132" s="140"/>
      <c r="BP132" s="140"/>
      <c r="BQ132" s="155"/>
      <c r="BR132" s="140"/>
      <c r="BS132" s="140"/>
      <c r="BT132" s="161"/>
      <c r="BU132" s="140"/>
      <c r="BV132" s="140"/>
      <c r="BW132" s="61"/>
      <c r="BX132" s="61"/>
      <c r="BY132" s="61"/>
      <c r="BZ132" s="140"/>
      <c r="CA132" s="140"/>
      <c r="CB132" s="140"/>
      <c r="CC132" s="140"/>
      <c r="CD132" s="140"/>
      <c r="CE132" s="158"/>
      <c r="CF132" s="140"/>
      <c r="CG132" s="140"/>
      <c r="CH132" s="155"/>
      <c r="CI132" s="140"/>
      <c r="CJ132" s="140"/>
      <c r="CK132" s="161"/>
      <c r="CL132" s="140"/>
      <c r="CM132" s="140"/>
      <c r="CN132" s="61"/>
      <c r="CO132" s="61"/>
      <c r="CP132" s="61"/>
      <c r="CQ132" s="140"/>
      <c r="CR132" s="140"/>
      <c r="CS132" s="140"/>
      <c r="CT132" s="140"/>
      <c r="CU132" s="140"/>
      <c r="CV132" s="158"/>
      <c r="CW132" s="140"/>
      <c r="CX132" s="140"/>
      <c r="CY132" s="155"/>
      <c r="CZ132" s="140"/>
      <c r="DA132" s="140"/>
      <c r="DB132" s="161"/>
      <c r="DC132" s="140"/>
      <c r="DD132" s="140"/>
      <c r="DE132" s="61"/>
      <c r="DF132" s="61"/>
      <c r="DG132" s="61"/>
      <c r="DH132" s="61"/>
      <c r="DI132" s="61"/>
      <c r="DJ132" s="61"/>
    </row>
    <row r="133" spans="3:114" ht="15.75" x14ac:dyDescent="0.25">
      <c r="C133" s="61"/>
      <c r="D133" s="61"/>
      <c r="E133" s="61"/>
      <c r="F133" s="61"/>
      <c r="G133" s="61"/>
      <c r="H133" s="61"/>
      <c r="I133" s="61"/>
      <c r="J133" s="61"/>
      <c r="K133" s="61"/>
      <c r="L133" s="140"/>
      <c r="M133" s="140"/>
      <c r="N133" s="140"/>
      <c r="O133" s="140"/>
      <c r="P133" s="140"/>
      <c r="Q133" s="140"/>
      <c r="R133" s="140"/>
      <c r="S133" s="140"/>
      <c r="T133" s="140"/>
      <c r="U133" s="140"/>
      <c r="V133" s="140"/>
      <c r="W133" s="140"/>
      <c r="X133" s="140"/>
      <c r="Y133" s="157"/>
      <c r="Z133" s="157"/>
      <c r="AA133" s="157"/>
      <c r="AB133" s="158"/>
      <c r="AC133" s="61"/>
      <c r="AD133" s="152"/>
      <c r="AE133" s="287"/>
      <c r="BH133" s="61"/>
      <c r="BI133" s="140"/>
      <c r="BJ133" s="140"/>
      <c r="BK133" s="140"/>
      <c r="BL133" s="140"/>
      <c r="BM133" s="140"/>
      <c r="BN133" s="158"/>
      <c r="BO133" s="140"/>
      <c r="BP133" s="140"/>
      <c r="BQ133" s="155"/>
      <c r="BR133" s="140"/>
      <c r="BS133" s="140"/>
      <c r="BT133" s="161"/>
      <c r="BU133" s="140"/>
      <c r="BV133" s="140"/>
      <c r="BW133" s="61"/>
      <c r="BX133" s="61"/>
      <c r="BY133" s="61"/>
      <c r="BZ133" s="140"/>
      <c r="CA133" s="140"/>
      <c r="CB133" s="140"/>
      <c r="CC133" s="140"/>
      <c r="CD133" s="140"/>
      <c r="CE133" s="158"/>
      <c r="CF133" s="140"/>
      <c r="CG133" s="140"/>
      <c r="CH133" s="155"/>
      <c r="CI133" s="140"/>
      <c r="CJ133" s="140"/>
      <c r="CK133" s="161"/>
      <c r="CL133" s="140"/>
      <c r="CM133" s="140"/>
      <c r="CN133" s="61"/>
      <c r="CO133" s="61"/>
      <c r="CP133" s="61"/>
      <c r="CQ133" s="140"/>
      <c r="CR133" s="140"/>
      <c r="CS133" s="140"/>
      <c r="CT133" s="140"/>
      <c r="CU133" s="140"/>
      <c r="CV133" s="158"/>
      <c r="CW133" s="140"/>
      <c r="CX133" s="140"/>
      <c r="CY133" s="155"/>
      <c r="CZ133" s="140"/>
      <c r="DA133" s="140"/>
      <c r="DB133" s="161"/>
      <c r="DC133" s="140"/>
      <c r="DD133" s="140"/>
      <c r="DE133" s="61"/>
      <c r="DF133" s="61"/>
      <c r="DG133" s="61"/>
      <c r="DH133" s="61"/>
      <c r="DI133" s="61"/>
      <c r="DJ133" s="61"/>
    </row>
    <row r="134" spans="3:114" ht="15.75" x14ac:dyDescent="0.25">
      <c r="C134" s="61"/>
      <c r="D134" s="61"/>
      <c r="E134" s="61"/>
      <c r="F134" s="61"/>
      <c r="G134" s="61"/>
      <c r="H134" s="61"/>
      <c r="I134" s="61"/>
      <c r="J134" s="61"/>
      <c r="K134" s="61"/>
      <c r="L134" s="140"/>
      <c r="M134" s="140"/>
      <c r="N134" s="140"/>
      <c r="O134" s="140"/>
      <c r="P134" s="140"/>
      <c r="Q134" s="140"/>
      <c r="R134" s="140"/>
      <c r="S134" s="140"/>
      <c r="T134" s="140"/>
      <c r="U134" s="140"/>
      <c r="V134" s="140"/>
      <c r="W134" s="140"/>
      <c r="X134" s="140"/>
      <c r="Y134" s="157"/>
      <c r="Z134" s="157"/>
      <c r="AA134" s="157"/>
      <c r="AB134" s="158"/>
      <c r="AC134" s="61"/>
      <c r="AD134" s="152"/>
      <c r="AE134" s="287"/>
      <c r="BH134" s="61"/>
      <c r="BI134" s="140"/>
      <c r="BJ134" s="140"/>
      <c r="BK134" s="140"/>
      <c r="BL134" s="140"/>
      <c r="BM134" s="140"/>
      <c r="BN134" s="158"/>
      <c r="BO134" s="140"/>
      <c r="BP134" s="140"/>
      <c r="BQ134" s="155"/>
      <c r="BR134" s="140"/>
      <c r="BS134" s="140"/>
      <c r="BT134" s="161"/>
      <c r="BU134" s="140"/>
      <c r="BV134" s="140"/>
      <c r="BW134" s="61"/>
      <c r="BX134" s="61"/>
      <c r="BY134" s="61"/>
      <c r="BZ134" s="140"/>
      <c r="CA134" s="140"/>
      <c r="CB134" s="140"/>
      <c r="CC134" s="140"/>
      <c r="CD134" s="140"/>
      <c r="CE134" s="158"/>
      <c r="CF134" s="140"/>
      <c r="CG134" s="140"/>
      <c r="CH134" s="155"/>
      <c r="CI134" s="140"/>
      <c r="CJ134" s="140"/>
      <c r="CK134" s="161"/>
      <c r="CL134" s="140"/>
      <c r="CM134" s="140"/>
      <c r="CN134" s="61"/>
      <c r="CO134" s="61"/>
      <c r="CP134" s="61"/>
      <c r="CQ134" s="140"/>
      <c r="CR134" s="140"/>
      <c r="CS134" s="140"/>
      <c r="CT134" s="140"/>
      <c r="CU134" s="140"/>
      <c r="CV134" s="158"/>
      <c r="CW134" s="140"/>
      <c r="CX134" s="140"/>
      <c r="CY134" s="155"/>
      <c r="CZ134" s="140"/>
      <c r="DA134" s="140"/>
      <c r="DB134" s="161"/>
      <c r="DC134" s="140"/>
      <c r="DD134" s="140"/>
      <c r="DE134" s="61"/>
      <c r="DF134" s="61"/>
      <c r="DG134" s="61"/>
      <c r="DH134" s="61"/>
      <c r="DI134" s="61"/>
      <c r="DJ134" s="61"/>
    </row>
    <row r="135" spans="3:114" ht="15.75" x14ac:dyDescent="0.25">
      <c r="C135" s="61"/>
      <c r="D135" s="61"/>
      <c r="E135" s="61"/>
      <c r="F135" s="61"/>
      <c r="G135" s="61"/>
      <c r="H135" s="61"/>
      <c r="I135" s="61"/>
      <c r="J135" s="61"/>
      <c r="K135" s="61"/>
      <c r="L135" s="140"/>
      <c r="M135" s="140"/>
      <c r="N135" s="140"/>
      <c r="O135" s="140"/>
      <c r="P135" s="140"/>
      <c r="Q135" s="140"/>
      <c r="R135" s="140"/>
      <c r="S135" s="140"/>
      <c r="T135" s="140"/>
      <c r="U135" s="140"/>
      <c r="V135" s="140"/>
      <c r="W135" s="140"/>
      <c r="X135" s="140"/>
      <c r="Y135" s="157"/>
      <c r="Z135" s="157"/>
      <c r="AA135" s="157"/>
      <c r="AB135" s="158"/>
      <c r="AC135" s="61"/>
      <c r="AD135" s="152"/>
      <c r="AE135" s="287"/>
      <c r="BH135" s="61"/>
      <c r="BI135" s="140"/>
      <c r="BJ135" s="140"/>
      <c r="BK135" s="140"/>
      <c r="BL135" s="140"/>
      <c r="BM135" s="140"/>
      <c r="BN135" s="158"/>
      <c r="BO135" s="140"/>
      <c r="BP135" s="140"/>
      <c r="BQ135" s="155"/>
      <c r="BR135" s="140"/>
      <c r="BS135" s="140"/>
      <c r="BT135" s="161"/>
      <c r="BU135" s="140"/>
      <c r="BV135" s="140"/>
      <c r="BW135" s="61"/>
      <c r="BX135" s="61"/>
      <c r="BY135" s="61"/>
      <c r="BZ135" s="140"/>
      <c r="CA135" s="140"/>
      <c r="CB135" s="140"/>
      <c r="CC135" s="140"/>
      <c r="CD135" s="140"/>
      <c r="CE135" s="158"/>
      <c r="CF135" s="140"/>
      <c r="CG135" s="140"/>
      <c r="CH135" s="155"/>
      <c r="CI135" s="140"/>
      <c r="CJ135" s="140"/>
      <c r="CK135" s="161"/>
      <c r="CL135" s="140"/>
      <c r="CM135" s="140"/>
      <c r="CN135" s="61"/>
      <c r="CO135" s="61"/>
      <c r="CP135" s="61"/>
      <c r="CQ135" s="140"/>
      <c r="CR135" s="140"/>
      <c r="CS135" s="140"/>
      <c r="CT135" s="140"/>
      <c r="CU135" s="140"/>
      <c r="CV135" s="158"/>
      <c r="CW135" s="140"/>
      <c r="CX135" s="140"/>
      <c r="CY135" s="155"/>
      <c r="CZ135" s="140"/>
      <c r="DA135" s="140"/>
      <c r="DB135" s="161"/>
      <c r="DC135" s="140"/>
      <c r="DD135" s="140"/>
      <c r="DE135" s="61"/>
      <c r="DF135" s="61"/>
      <c r="DG135" s="61"/>
      <c r="DH135" s="61"/>
      <c r="DI135" s="61"/>
      <c r="DJ135" s="61"/>
    </row>
    <row r="136" spans="3:114" ht="15.75" x14ac:dyDescent="0.25">
      <c r="C136" s="61"/>
      <c r="D136" s="61"/>
      <c r="E136" s="61"/>
      <c r="F136" s="61"/>
      <c r="G136" s="61"/>
      <c r="H136" s="61"/>
      <c r="I136" s="61"/>
      <c r="J136" s="61"/>
      <c r="K136" s="61"/>
      <c r="L136" s="140"/>
      <c r="M136" s="140"/>
      <c r="N136" s="140"/>
      <c r="O136" s="140"/>
      <c r="P136" s="140"/>
      <c r="Q136" s="140"/>
      <c r="R136" s="140"/>
      <c r="S136" s="140"/>
      <c r="T136" s="140"/>
      <c r="U136" s="140"/>
      <c r="V136" s="140"/>
      <c r="W136" s="140"/>
      <c r="X136" s="140"/>
      <c r="Y136" s="157"/>
      <c r="Z136" s="157"/>
      <c r="AA136" s="157"/>
      <c r="AB136" s="158"/>
      <c r="AC136" s="61"/>
      <c r="AD136" s="152"/>
      <c r="AE136" s="287"/>
      <c r="BH136" s="61"/>
      <c r="BI136" s="140"/>
      <c r="BJ136" s="140"/>
      <c r="BK136" s="140"/>
      <c r="BL136" s="140"/>
      <c r="BM136" s="140"/>
      <c r="BN136" s="158"/>
      <c r="BO136" s="140"/>
      <c r="BP136" s="140"/>
      <c r="BQ136" s="155"/>
      <c r="BR136" s="140"/>
      <c r="BS136" s="140"/>
      <c r="BT136" s="161"/>
      <c r="BU136" s="140"/>
      <c r="BV136" s="140"/>
      <c r="BW136" s="61"/>
      <c r="BX136" s="61"/>
      <c r="BY136" s="61"/>
      <c r="BZ136" s="140"/>
      <c r="CA136" s="140"/>
      <c r="CB136" s="140"/>
      <c r="CC136" s="140"/>
      <c r="CD136" s="140"/>
      <c r="CE136" s="158"/>
      <c r="CF136" s="140"/>
      <c r="CG136" s="140"/>
      <c r="CH136" s="155"/>
      <c r="CI136" s="140"/>
      <c r="CJ136" s="140"/>
      <c r="CK136" s="161"/>
      <c r="CL136" s="140"/>
      <c r="CM136" s="140"/>
      <c r="CN136" s="61"/>
      <c r="CO136" s="61"/>
      <c r="CP136" s="61"/>
      <c r="CQ136" s="140"/>
      <c r="CR136" s="140"/>
      <c r="CS136" s="140"/>
      <c r="CT136" s="140"/>
      <c r="CU136" s="140"/>
      <c r="CV136" s="158"/>
      <c r="CW136" s="140"/>
      <c r="CX136" s="140"/>
      <c r="CY136" s="155"/>
      <c r="CZ136" s="140"/>
      <c r="DA136" s="140"/>
      <c r="DB136" s="161"/>
      <c r="DC136" s="140"/>
      <c r="DD136" s="140"/>
      <c r="DE136" s="61"/>
      <c r="DF136" s="61"/>
      <c r="DG136" s="61"/>
      <c r="DH136" s="61"/>
      <c r="DI136" s="61"/>
      <c r="DJ136" s="61"/>
    </row>
    <row r="137" spans="3:114" ht="15.75" x14ac:dyDescent="0.25">
      <c r="C137" s="61"/>
      <c r="D137" s="61"/>
      <c r="E137" s="61"/>
      <c r="F137" s="61"/>
      <c r="G137" s="61"/>
      <c r="H137" s="61"/>
      <c r="I137" s="61"/>
      <c r="J137" s="61"/>
      <c r="K137" s="61"/>
      <c r="L137" s="140"/>
      <c r="M137" s="140"/>
      <c r="N137" s="140"/>
      <c r="O137" s="140"/>
      <c r="P137" s="140"/>
      <c r="Q137" s="140"/>
      <c r="R137" s="140"/>
      <c r="S137" s="140"/>
      <c r="T137" s="140"/>
      <c r="U137" s="140"/>
      <c r="V137" s="140"/>
      <c r="W137" s="140"/>
      <c r="X137" s="140"/>
      <c r="Y137" s="157"/>
      <c r="Z137" s="157"/>
      <c r="AA137" s="157"/>
      <c r="AB137" s="158"/>
      <c r="AC137" s="61"/>
      <c r="AD137" s="152"/>
      <c r="AE137" s="287"/>
      <c r="BH137" s="61"/>
      <c r="BI137" s="140"/>
      <c r="BJ137" s="140"/>
      <c r="BK137" s="140"/>
      <c r="BL137" s="140"/>
      <c r="BM137" s="140"/>
      <c r="BN137" s="158"/>
      <c r="BO137" s="140"/>
      <c r="BP137" s="140"/>
      <c r="BQ137" s="155"/>
      <c r="BR137" s="140"/>
      <c r="BS137" s="140"/>
      <c r="BT137" s="161"/>
      <c r="BU137" s="140"/>
      <c r="BV137" s="140"/>
      <c r="BW137" s="61"/>
      <c r="BX137" s="61"/>
      <c r="BY137" s="61"/>
      <c r="BZ137" s="140"/>
      <c r="CA137" s="140"/>
      <c r="CB137" s="140"/>
      <c r="CC137" s="140"/>
      <c r="CD137" s="140"/>
      <c r="CE137" s="158"/>
      <c r="CF137" s="140"/>
      <c r="CG137" s="140"/>
      <c r="CH137" s="155"/>
      <c r="CI137" s="140"/>
      <c r="CJ137" s="140"/>
      <c r="CK137" s="161"/>
      <c r="CL137" s="140"/>
      <c r="CM137" s="140"/>
      <c r="CN137" s="61"/>
      <c r="CO137" s="61"/>
      <c r="CP137" s="61"/>
      <c r="CQ137" s="140"/>
      <c r="CR137" s="140"/>
      <c r="CS137" s="140"/>
      <c r="CT137" s="140"/>
      <c r="CU137" s="140"/>
      <c r="CV137" s="158"/>
      <c r="CW137" s="140"/>
      <c r="CX137" s="140"/>
      <c r="CY137" s="155"/>
      <c r="CZ137" s="140"/>
      <c r="DA137" s="140"/>
      <c r="DB137" s="161"/>
      <c r="DC137" s="140"/>
      <c r="DD137" s="140"/>
      <c r="DE137" s="61"/>
      <c r="DF137" s="61"/>
      <c r="DG137" s="61"/>
      <c r="DH137" s="61"/>
      <c r="DI137" s="61"/>
      <c r="DJ137" s="61"/>
    </row>
    <row r="138" spans="3:114" ht="15.75" x14ac:dyDescent="0.25">
      <c r="C138" s="61"/>
      <c r="D138" s="61"/>
      <c r="E138" s="61"/>
      <c r="F138" s="61"/>
      <c r="G138" s="61"/>
      <c r="H138" s="61"/>
      <c r="I138" s="61"/>
      <c r="J138" s="61"/>
      <c r="K138" s="61"/>
      <c r="L138" s="140"/>
      <c r="M138" s="140"/>
      <c r="N138" s="140"/>
      <c r="O138" s="140"/>
      <c r="P138" s="140"/>
      <c r="Q138" s="140"/>
      <c r="R138" s="140"/>
      <c r="S138" s="140"/>
      <c r="T138" s="140"/>
      <c r="U138" s="140"/>
      <c r="V138" s="140"/>
      <c r="W138" s="140"/>
      <c r="X138" s="140"/>
      <c r="Y138" s="157"/>
      <c r="Z138" s="157"/>
      <c r="AA138" s="157"/>
      <c r="AB138" s="158"/>
      <c r="AC138" s="61"/>
      <c r="AD138" s="152"/>
      <c r="AE138" s="287"/>
      <c r="BH138" s="61"/>
      <c r="BI138" s="140"/>
      <c r="BJ138" s="140"/>
      <c r="BK138" s="140"/>
      <c r="BL138" s="140"/>
      <c r="BM138" s="140"/>
      <c r="BN138" s="158"/>
      <c r="BO138" s="140"/>
      <c r="BP138" s="140"/>
      <c r="BQ138" s="155"/>
      <c r="BR138" s="140"/>
      <c r="BS138" s="140"/>
      <c r="BT138" s="161"/>
      <c r="BU138" s="140"/>
      <c r="BV138" s="140"/>
      <c r="BW138" s="61"/>
      <c r="BX138" s="61"/>
      <c r="BY138" s="61"/>
      <c r="BZ138" s="140"/>
      <c r="CA138" s="140"/>
      <c r="CB138" s="140"/>
      <c r="CC138" s="140"/>
      <c r="CD138" s="140"/>
      <c r="CE138" s="158"/>
      <c r="CF138" s="140"/>
      <c r="CG138" s="140"/>
      <c r="CH138" s="155"/>
      <c r="CI138" s="140"/>
      <c r="CJ138" s="140"/>
      <c r="CK138" s="161"/>
      <c r="CL138" s="140"/>
      <c r="CM138" s="140"/>
      <c r="CN138" s="61"/>
      <c r="CO138" s="61"/>
      <c r="CP138" s="61"/>
      <c r="CQ138" s="140"/>
      <c r="CR138" s="140"/>
      <c r="CS138" s="140"/>
      <c r="CT138" s="140"/>
      <c r="CU138" s="140"/>
      <c r="CV138" s="158"/>
      <c r="CW138" s="140"/>
      <c r="CX138" s="140"/>
      <c r="CY138" s="155"/>
      <c r="CZ138" s="140"/>
      <c r="DA138" s="140"/>
      <c r="DB138" s="161"/>
      <c r="DC138" s="140"/>
      <c r="DD138" s="140"/>
      <c r="DE138" s="61"/>
      <c r="DF138" s="61"/>
      <c r="DG138" s="61"/>
      <c r="DH138" s="61"/>
      <c r="DI138" s="61"/>
      <c r="DJ138" s="61"/>
    </row>
    <row r="139" spans="3:114" ht="15.75" x14ac:dyDescent="0.25">
      <c r="C139" s="61"/>
      <c r="D139" s="61"/>
      <c r="E139" s="61"/>
      <c r="F139" s="61"/>
      <c r="G139" s="61"/>
      <c r="H139" s="61"/>
      <c r="I139" s="61"/>
      <c r="J139" s="61"/>
      <c r="K139" s="61"/>
      <c r="L139" s="140"/>
      <c r="M139" s="140"/>
      <c r="N139" s="140"/>
      <c r="O139" s="140"/>
      <c r="P139" s="140"/>
      <c r="Q139" s="140"/>
      <c r="R139" s="140"/>
      <c r="S139" s="140"/>
      <c r="T139" s="140"/>
      <c r="U139" s="140"/>
      <c r="V139" s="140"/>
      <c r="W139" s="140"/>
      <c r="X139" s="140"/>
      <c r="Y139" s="157"/>
      <c r="Z139" s="157"/>
      <c r="AA139" s="157"/>
      <c r="AB139" s="158"/>
      <c r="AC139" s="61"/>
      <c r="AD139" s="152"/>
      <c r="AE139" s="287"/>
      <c r="BH139" s="61"/>
      <c r="BI139" s="140"/>
      <c r="BJ139" s="140"/>
      <c r="BK139" s="140"/>
      <c r="BL139" s="140"/>
      <c r="BM139" s="140"/>
      <c r="BN139" s="158"/>
      <c r="BO139" s="140"/>
      <c r="BP139" s="140"/>
      <c r="BQ139" s="155"/>
      <c r="BR139" s="140"/>
      <c r="BS139" s="140"/>
      <c r="BT139" s="161"/>
      <c r="BU139" s="140"/>
      <c r="BV139" s="140"/>
      <c r="BW139" s="61"/>
      <c r="BX139" s="61"/>
      <c r="BY139" s="61"/>
      <c r="BZ139" s="140"/>
      <c r="CA139" s="140"/>
      <c r="CB139" s="140"/>
      <c r="CC139" s="140"/>
      <c r="CD139" s="140"/>
      <c r="CE139" s="158"/>
      <c r="CF139" s="140"/>
      <c r="CG139" s="140"/>
      <c r="CH139" s="155"/>
      <c r="CI139" s="140"/>
      <c r="CJ139" s="140"/>
      <c r="CK139" s="161"/>
      <c r="CL139" s="140"/>
      <c r="CM139" s="140"/>
      <c r="CN139" s="61"/>
      <c r="CO139" s="61"/>
      <c r="CP139" s="61"/>
      <c r="CQ139" s="140"/>
      <c r="CR139" s="140"/>
      <c r="CS139" s="140"/>
      <c r="CT139" s="140"/>
      <c r="CU139" s="140"/>
      <c r="CV139" s="158"/>
      <c r="CW139" s="140"/>
      <c r="CX139" s="140"/>
      <c r="CY139" s="155"/>
      <c r="CZ139" s="140"/>
      <c r="DA139" s="140"/>
      <c r="DB139" s="161"/>
      <c r="DC139" s="140"/>
      <c r="DD139" s="140"/>
      <c r="DE139" s="61"/>
      <c r="DF139" s="61"/>
      <c r="DG139" s="61"/>
      <c r="DH139" s="61"/>
      <c r="DI139" s="61"/>
      <c r="DJ139" s="61"/>
    </row>
    <row r="140" spans="3:114" ht="15.75" x14ac:dyDescent="0.25">
      <c r="C140" s="61"/>
      <c r="D140" s="61"/>
      <c r="E140" s="61"/>
      <c r="F140" s="61"/>
      <c r="G140" s="61"/>
      <c r="H140" s="61"/>
      <c r="I140" s="61"/>
      <c r="J140" s="61"/>
      <c r="K140" s="61"/>
      <c r="L140" s="140"/>
      <c r="M140" s="140"/>
      <c r="N140" s="140"/>
      <c r="O140" s="140"/>
      <c r="P140" s="140"/>
      <c r="Q140" s="140"/>
      <c r="R140" s="140"/>
      <c r="S140" s="140"/>
      <c r="T140" s="140"/>
      <c r="U140" s="140"/>
      <c r="V140" s="140"/>
      <c r="W140" s="140"/>
      <c r="X140" s="140"/>
      <c r="Y140" s="157"/>
      <c r="Z140" s="157"/>
      <c r="AA140" s="157"/>
      <c r="AB140" s="158"/>
      <c r="AC140" s="61"/>
      <c r="AD140" s="152"/>
      <c r="AE140" s="287"/>
      <c r="BH140" s="61"/>
      <c r="BI140" s="140"/>
      <c r="BJ140" s="140"/>
      <c r="BK140" s="140"/>
      <c r="BL140" s="140"/>
      <c r="BM140" s="140"/>
      <c r="BN140" s="158"/>
      <c r="BO140" s="140"/>
      <c r="BP140" s="140"/>
      <c r="BQ140" s="155"/>
      <c r="BR140" s="140"/>
      <c r="BS140" s="140"/>
      <c r="BT140" s="161"/>
      <c r="BU140" s="140"/>
      <c r="BV140" s="140"/>
      <c r="BW140" s="61"/>
      <c r="BX140" s="61"/>
      <c r="BY140" s="61"/>
      <c r="BZ140" s="140"/>
      <c r="CA140" s="140"/>
      <c r="CB140" s="140"/>
      <c r="CC140" s="140"/>
      <c r="CD140" s="140"/>
      <c r="CE140" s="158"/>
      <c r="CF140" s="140"/>
      <c r="CG140" s="140"/>
      <c r="CH140" s="155"/>
      <c r="CI140" s="140"/>
      <c r="CJ140" s="140"/>
      <c r="CK140" s="161"/>
      <c r="CL140" s="140"/>
      <c r="CM140" s="140"/>
      <c r="CN140" s="61"/>
      <c r="CO140" s="61"/>
      <c r="CP140" s="61"/>
      <c r="CQ140" s="140"/>
      <c r="CR140" s="140"/>
      <c r="CS140" s="140"/>
      <c r="CT140" s="140"/>
      <c r="CU140" s="140"/>
      <c r="CV140" s="158"/>
      <c r="CW140" s="140"/>
      <c r="CX140" s="140"/>
      <c r="CY140" s="155"/>
      <c r="CZ140" s="140"/>
      <c r="DA140" s="140"/>
      <c r="DB140" s="161"/>
      <c r="DC140" s="140"/>
      <c r="DD140" s="140"/>
      <c r="DE140" s="61"/>
      <c r="DF140" s="61"/>
      <c r="DG140" s="61"/>
      <c r="DH140" s="61"/>
      <c r="DI140" s="61"/>
      <c r="DJ140" s="61"/>
    </row>
    <row r="141" spans="3:114" ht="15.75" x14ac:dyDescent="0.25">
      <c r="C141" s="61"/>
      <c r="D141" s="61"/>
      <c r="E141" s="61"/>
      <c r="F141" s="61"/>
      <c r="G141" s="61"/>
      <c r="H141" s="61"/>
      <c r="I141" s="61"/>
      <c r="J141" s="61"/>
      <c r="K141" s="61"/>
      <c r="L141" s="140"/>
      <c r="M141" s="140"/>
      <c r="N141" s="140"/>
      <c r="O141" s="140"/>
      <c r="P141" s="140"/>
      <c r="Q141" s="140"/>
      <c r="R141" s="140"/>
      <c r="S141" s="140"/>
      <c r="T141" s="140"/>
      <c r="U141" s="140"/>
      <c r="V141" s="140"/>
      <c r="W141" s="140"/>
      <c r="X141" s="140"/>
      <c r="Y141" s="157"/>
      <c r="Z141" s="157"/>
      <c r="AA141" s="157"/>
      <c r="AB141" s="158"/>
      <c r="AC141" s="61"/>
      <c r="AD141" s="152"/>
      <c r="AE141" s="287"/>
      <c r="BH141" s="61"/>
      <c r="BI141" s="140"/>
      <c r="BJ141" s="140"/>
      <c r="BK141" s="140"/>
      <c r="BL141" s="140"/>
      <c r="BM141" s="140"/>
      <c r="BN141" s="158"/>
      <c r="BO141" s="140"/>
      <c r="BP141" s="140"/>
      <c r="BQ141" s="155"/>
      <c r="BR141" s="140"/>
      <c r="BS141" s="140"/>
      <c r="BT141" s="161"/>
      <c r="BU141" s="140"/>
      <c r="BV141" s="140"/>
      <c r="BW141" s="61"/>
      <c r="BX141" s="61"/>
      <c r="BY141" s="61"/>
      <c r="BZ141" s="140"/>
      <c r="CA141" s="140"/>
      <c r="CB141" s="140"/>
      <c r="CC141" s="140"/>
      <c r="CD141" s="140"/>
      <c r="CE141" s="158"/>
      <c r="CF141" s="140"/>
      <c r="CG141" s="140"/>
      <c r="CH141" s="155"/>
      <c r="CI141" s="140"/>
      <c r="CJ141" s="140"/>
      <c r="CK141" s="161"/>
      <c r="CL141" s="140"/>
      <c r="CM141" s="140"/>
      <c r="CN141" s="61"/>
      <c r="CO141" s="61"/>
      <c r="CP141" s="61"/>
      <c r="CQ141" s="140"/>
      <c r="CR141" s="140"/>
      <c r="CS141" s="140"/>
      <c r="CT141" s="140"/>
      <c r="CU141" s="140"/>
      <c r="CV141" s="158"/>
      <c r="CW141" s="140"/>
      <c r="CX141" s="140"/>
      <c r="CY141" s="155"/>
      <c r="CZ141" s="140"/>
      <c r="DA141" s="140"/>
      <c r="DB141" s="161"/>
      <c r="DC141" s="140"/>
      <c r="DD141" s="140"/>
      <c r="DE141" s="61"/>
      <c r="DF141" s="61"/>
      <c r="DG141" s="61"/>
      <c r="DH141" s="61"/>
      <c r="DI141" s="61"/>
      <c r="DJ141" s="61"/>
    </row>
    <row r="142" spans="3:114" ht="15.75" x14ac:dyDescent="0.25">
      <c r="C142" s="61"/>
      <c r="D142" s="61"/>
      <c r="E142" s="61"/>
      <c r="F142" s="61"/>
      <c r="G142" s="61"/>
      <c r="H142" s="61"/>
      <c r="I142" s="61"/>
      <c r="J142" s="61"/>
      <c r="K142" s="61"/>
      <c r="L142" s="140"/>
      <c r="M142" s="140"/>
      <c r="N142" s="140"/>
      <c r="O142" s="140"/>
      <c r="P142" s="140"/>
      <c r="Q142" s="140"/>
      <c r="R142" s="140"/>
      <c r="S142" s="140"/>
      <c r="T142" s="140"/>
      <c r="U142" s="140"/>
      <c r="V142" s="140"/>
      <c r="W142" s="140"/>
      <c r="X142" s="140"/>
      <c r="Y142" s="157"/>
      <c r="Z142" s="157"/>
      <c r="AA142" s="157"/>
      <c r="AB142" s="158"/>
      <c r="AC142" s="61"/>
      <c r="AD142" s="152"/>
      <c r="AE142" s="287"/>
      <c r="BH142" s="61"/>
      <c r="BI142" s="140"/>
      <c r="BJ142" s="140"/>
      <c r="BK142" s="140"/>
      <c r="BL142" s="140"/>
      <c r="BM142" s="140"/>
      <c r="BN142" s="158"/>
      <c r="BO142" s="140"/>
      <c r="BP142" s="140"/>
      <c r="BQ142" s="155"/>
      <c r="BR142" s="140"/>
      <c r="BS142" s="140"/>
      <c r="BT142" s="161"/>
      <c r="BU142" s="140"/>
      <c r="BV142" s="140"/>
      <c r="BW142" s="61"/>
      <c r="BX142" s="61"/>
      <c r="BY142" s="61"/>
      <c r="BZ142" s="140"/>
      <c r="CA142" s="140"/>
      <c r="CB142" s="140"/>
      <c r="CC142" s="140"/>
      <c r="CD142" s="140"/>
      <c r="CE142" s="158"/>
      <c r="CF142" s="140"/>
      <c r="CG142" s="140"/>
      <c r="CH142" s="155"/>
      <c r="CI142" s="140"/>
      <c r="CJ142" s="140"/>
      <c r="CK142" s="161"/>
      <c r="CL142" s="140"/>
      <c r="CM142" s="140"/>
      <c r="CN142" s="61"/>
      <c r="CO142" s="61"/>
      <c r="CP142" s="61"/>
      <c r="CQ142" s="140"/>
      <c r="CR142" s="140"/>
      <c r="CS142" s="140"/>
      <c r="CT142" s="140"/>
      <c r="CU142" s="140"/>
      <c r="CV142" s="158"/>
      <c r="CW142" s="140"/>
      <c r="CX142" s="140"/>
      <c r="CY142" s="155"/>
      <c r="CZ142" s="140"/>
      <c r="DA142" s="140"/>
      <c r="DB142" s="161"/>
      <c r="DC142" s="140"/>
      <c r="DD142" s="140"/>
      <c r="DE142" s="61"/>
      <c r="DF142" s="61"/>
      <c r="DG142" s="61"/>
      <c r="DH142" s="61"/>
      <c r="DI142" s="61"/>
      <c r="DJ142" s="61"/>
    </row>
    <row r="143" spans="3:114" ht="15.75" customHeight="1" x14ac:dyDescent="0.25">
      <c r="C143" s="61"/>
      <c r="D143" s="61"/>
      <c r="E143" s="61"/>
      <c r="F143" s="61"/>
      <c r="G143" s="165"/>
      <c r="H143" s="165"/>
      <c r="I143" s="61"/>
      <c r="J143" s="61"/>
      <c r="K143" s="61"/>
      <c r="L143" s="140"/>
      <c r="M143" s="140"/>
      <c r="N143" s="140"/>
      <c r="O143" s="140"/>
      <c r="P143" s="140"/>
      <c r="Q143" s="140"/>
      <c r="R143" s="140"/>
      <c r="S143" s="140"/>
      <c r="T143" s="140"/>
      <c r="U143" s="140"/>
      <c r="V143" s="140"/>
      <c r="W143" s="140"/>
      <c r="X143" s="140"/>
      <c r="Y143" s="157"/>
      <c r="Z143" s="157"/>
      <c r="AA143" s="157"/>
      <c r="AB143" s="158"/>
      <c r="AC143" s="61"/>
      <c r="AD143" s="152"/>
      <c r="AE143" s="287"/>
      <c r="BH143" s="61"/>
      <c r="BI143" s="140"/>
      <c r="BJ143" s="140"/>
      <c r="BK143" s="140"/>
      <c r="BL143" s="140"/>
      <c r="BM143" s="140"/>
      <c r="BN143" s="158"/>
      <c r="BO143" s="140"/>
      <c r="BP143" s="140"/>
      <c r="BQ143" s="155"/>
      <c r="BR143" s="140"/>
      <c r="BS143" s="140"/>
      <c r="BT143" s="161"/>
      <c r="BU143" s="140"/>
      <c r="BV143" s="140"/>
      <c r="BW143" s="61"/>
      <c r="BX143" s="61"/>
      <c r="BY143" s="61"/>
      <c r="BZ143" s="140"/>
      <c r="CA143" s="140"/>
      <c r="CB143" s="140"/>
      <c r="CC143" s="140"/>
      <c r="CD143" s="140"/>
      <c r="CE143" s="158"/>
      <c r="CF143" s="140"/>
      <c r="CG143" s="140"/>
      <c r="CH143" s="155"/>
      <c r="CI143" s="140"/>
      <c r="CJ143" s="140"/>
      <c r="CK143" s="161"/>
      <c r="CL143" s="140"/>
      <c r="CM143" s="140"/>
      <c r="CN143" s="61"/>
      <c r="CO143" s="61"/>
      <c r="CP143" s="61"/>
      <c r="CQ143" s="140"/>
      <c r="CR143" s="140"/>
      <c r="CS143" s="140"/>
      <c r="CT143" s="140"/>
      <c r="CU143" s="140"/>
      <c r="CV143" s="158"/>
      <c r="CW143" s="140"/>
      <c r="CX143" s="140"/>
      <c r="CY143" s="155"/>
      <c r="CZ143" s="140"/>
      <c r="DA143" s="140"/>
      <c r="DB143" s="161"/>
      <c r="DC143" s="140"/>
      <c r="DD143" s="140"/>
      <c r="DE143" s="61"/>
      <c r="DF143" s="61"/>
      <c r="DG143" s="61"/>
      <c r="DH143" s="61"/>
      <c r="DI143" s="61"/>
      <c r="DJ143" s="61"/>
    </row>
    <row r="144" spans="3:114" ht="15.75" x14ac:dyDescent="0.25">
      <c r="C144" s="61"/>
      <c r="D144" s="61"/>
      <c r="E144" s="61"/>
      <c r="F144" s="61"/>
      <c r="G144" s="61"/>
      <c r="H144" s="61"/>
      <c r="I144" s="61"/>
      <c r="J144" s="61"/>
      <c r="K144" s="61"/>
      <c r="L144" s="140"/>
      <c r="M144" s="140"/>
      <c r="N144" s="140"/>
      <c r="O144" s="140"/>
      <c r="P144" s="140"/>
      <c r="Q144" s="140"/>
      <c r="R144" s="140"/>
      <c r="S144" s="140"/>
      <c r="T144" s="140"/>
      <c r="U144" s="140"/>
      <c r="V144" s="140"/>
      <c r="W144" s="140"/>
      <c r="X144" s="140"/>
      <c r="Y144" s="157"/>
      <c r="Z144" s="157"/>
      <c r="AA144" s="157"/>
      <c r="AB144" s="158"/>
      <c r="AC144" s="61"/>
      <c r="AD144" s="152"/>
      <c r="AE144" s="287"/>
      <c r="BH144" s="61"/>
      <c r="BI144" s="140"/>
      <c r="BJ144" s="140"/>
      <c r="BK144" s="140"/>
      <c r="BL144" s="140"/>
      <c r="BM144" s="140"/>
      <c r="BN144" s="158"/>
      <c r="BO144" s="140"/>
      <c r="BP144" s="140"/>
      <c r="BQ144" s="155"/>
      <c r="BR144" s="140"/>
      <c r="BS144" s="140"/>
      <c r="BT144" s="161"/>
      <c r="BU144" s="140"/>
      <c r="BV144" s="140"/>
      <c r="BW144" s="61"/>
      <c r="BX144" s="61"/>
      <c r="BY144" s="61"/>
      <c r="BZ144" s="140"/>
      <c r="CA144" s="140"/>
      <c r="CB144" s="140"/>
      <c r="CC144" s="140"/>
      <c r="CD144" s="140"/>
      <c r="CE144" s="158"/>
      <c r="CF144" s="140"/>
      <c r="CG144" s="140"/>
      <c r="CH144" s="155"/>
      <c r="CI144" s="140"/>
      <c r="CJ144" s="140"/>
      <c r="CK144" s="161"/>
      <c r="CL144" s="140"/>
      <c r="CM144" s="140"/>
      <c r="CN144" s="61"/>
      <c r="CO144" s="61"/>
      <c r="CP144" s="61"/>
      <c r="CQ144" s="140"/>
      <c r="CR144" s="140"/>
      <c r="CS144" s="140"/>
      <c r="CT144" s="140"/>
      <c r="CU144" s="140"/>
      <c r="CV144" s="158"/>
      <c r="CW144" s="140"/>
      <c r="CX144" s="140"/>
      <c r="CY144" s="155"/>
      <c r="CZ144" s="140"/>
      <c r="DA144" s="140"/>
      <c r="DB144" s="161"/>
      <c r="DC144" s="140"/>
      <c r="DD144" s="140"/>
      <c r="DE144" s="61"/>
      <c r="DF144" s="61"/>
      <c r="DG144" s="61"/>
      <c r="DH144" s="61"/>
      <c r="DI144" s="61"/>
      <c r="DJ144" s="61"/>
    </row>
    <row r="145" spans="3:114" ht="15.75" x14ac:dyDescent="0.25">
      <c r="C145" s="61"/>
      <c r="D145" s="61"/>
      <c r="E145" s="61"/>
      <c r="F145" s="61"/>
      <c r="G145" s="166"/>
      <c r="H145" s="167"/>
      <c r="I145" s="61"/>
      <c r="J145" s="61"/>
      <c r="K145" s="61"/>
      <c r="L145" s="140"/>
      <c r="M145" s="140"/>
      <c r="N145" s="140"/>
      <c r="O145" s="140"/>
      <c r="P145" s="140"/>
      <c r="Q145" s="140"/>
      <c r="R145" s="140"/>
      <c r="S145" s="140"/>
      <c r="T145" s="140"/>
      <c r="U145" s="140"/>
      <c r="V145" s="140"/>
      <c r="W145" s="140"/>
      <c r="X145" s="140"/>
      <c r="Y145" s="157"/>
      <c r="Z145" s="157"/>
      <c r="AA145" s="157"/>
      <c r="AB145" s="158"/>
      <c r="AC145" s="61"/>
      <c r="AD145" s="152"/>
      <c r="AE145" s="287"/>
      <c r="BH145" s="61"/>
      <c r="BI145" s="140"/>
      <c r="BJ145" s="140"/>
      <c r="BK145" s="140"/>
      <c r="BL145" s="140"/>
      <c r="BM145" s="140"/>
      <c r="BN145" s="158"/>
      <c r="BO145" s="140"/>
      <c r="BP145" s="140"/>
      <c r="BQ145" s="155"/>
      <c r="BR145" s="140"/>
      <c r="BS145" s="140"/>
      <c r="BT145" s="161"/>
      <c r="BU145" s="140"/>
      <c r="BV145" s="140"/>
      <c r="BW145" s="61"/>
      <c r="BX145" s="61"/>
      <c r="BY145" s="61"/>
      <c r="BZ145" s="140"/>
      <c r="CA145" s="140"/>
      <c r="CB145" s="140"/>
      <c r="CC145" s="140"/>
      <c r="CD145" s="140"/>
      <c r="CE145" s="158"/>
      <c r="CF145" s="140"/>
      <c r="CG145" s="140"/>
      <c r="CH145" s="155"/>
      <c r="CI145" s="140"/>
      <c r="CJ145" s="140"/>
      <c r="CK145" s="161"/>
      <c r="CL145" s="140"/>
      <c r="CM145" s="140"/>
      <c r="CN145" s="61"/>
      <c r="CO145" s="61"/>
      <c r="CP145" s="61"/>
      <c r="CQ145" s="140"/>
      <c r="CR145" s="140"/>
      <c r="CS145" s="140"/>
      <c r="CT145" s="140"/>
      <c r="CU145" s="140"/>
      <c r="CV145" s="158"/>
      <c r="CW145" s="140"/>
      <c r="CX145" s="140"/>
      <c r="CY145" s="155"/>
      <c r="CZ145" s="140"/>
      <c r="DA145" s="140"/>
      <c r="DB145" s="161"/>
      <c r="DC145" s="140"/>
      <c r="DD145" s="140"/>
      <c r="DE145" s="61"/>
      <c r="DF145" s="61"/>
      <c r="DG145" s="61"/>
      <c r="DH145" s="61"/>
      <c r="DI145" s="61"/>
      <c r="DJ145" s="61"/>
    </row>
    <row r="146" spans="3:114" ht="15.75" x14ac:dyDescent="0.25">
      <c r="C146" s="61"/>
      <c r="D146" s="61"/>
      <c r="E146" s="61"/>
      <c r="F146" s="61"/>
      <c r="G146" s="168"/>
      <c r="H146" s="169"/>
      <c r="I146" s="61"/>
      <c r="J146" s="61"/>
      <c r="K146" s="61"/>
      <c r="L146" s="140"/>
      <c r="M146" s="140"/>
      <c r="N146" s="140"/>
      <c r="O146" s="140"/>
      <c r="P146" s="140"/>
      <c r="Q146" s="140"/>
      <c r="R146" s="140"/>
      <c r="S146" s="140"/>
      <c r="T146" s="140"/>
      <c r="U146" s="140"/>
      <c r="V146" s="140"/>
      <c r="W146" s="140"/>
      <c r="X146" s="140"/>
      <c r="Y146" s="157"/>
      <c r="Z146" s="157"/>
      <c r="AA146" s="157"/>
      <c r="AB146" s="158"/>
      <c r="AC146" s="61"/>
      <c r="AD146" s="152"/>
      <c r="AE146" s="287"/>
      <c r="BH146" s="61"/>
      <c r="BI146" s="140"/>
      <c r="BJ146" s="140"/>
      <c r="BK146" s="140"/>
      <c r="BL146" s="140"/>
      <c r="BM146" s="140"/>
      <c r="BN146" s="158"/>
      <c r="BO146" s="140"/>
      <c r="BP146" s="140"/>
      <c r="BQ146" s="155"/>
      <c r="BR146" s="140"/>
      <c r="BS146" s="140"/>
      <c r="BT146" s="161"/>
      <c r="BU146" s="140"/>
      <c r="BV146" s="140"/>
      <c r="BW146" s="61"/>
      <c r="BX146" s="61"/>
      <c r="BY146" s="61"/>
      <c r="BZ146" s="140"/>
      <c r="CA146" s="140"/>
      <c r="CB146" s="140"/>
      <c r="CC146" s="140"/>
      <c r="CD146" s="140"/>
      <c r="CE146" s="158"/>
      <c r="CF146" s="140"/>
      <c r="CG146" s="140"/>
      <c r="CH146" s="155"/>
      <c r="CI146" s="140"/>
      <c r="CJ146" s="140"/>
      <c r="CK146" s="161"/>
      <c r="CL146" s="140"/>
      <c r="CM146" s="140"/>
      <c r="CN146" s="61"/>
      <c r="CO146" s="61"/>
      <c r="CP146" s="61"/>
      <c r="CQ146" s="140"/>
      <c r="CR146" s="140"/>
      <c r="CS146" s="140"/>
      <c r="CT146" s="140"/>
      <c r="CU146" s="140"/>
      <c r="CV146" s="158"/>
      <c r="CW146" s="140"/>
      <c r="CX146" s="140"/>
      <c r="CY146" s="155"/>
      <c r="CZ146" s="140"/>
      <c r="DA146" s="140"/>
      <c r="DB146" s="161"/>
      <c r="DC146" s="140"/>
      <c r="DD146" s="140"/>
      <c r="DE146" s="61"/>
      <c r="DF146" s="61"/>
      <c r="DG146" s="61"/>
      <c r="DH146" s="61"/>
      <c r="DI146" s="61"/>
      <c r="DJ146" s="61"/>
    </row>
    <row r="147" spans="3:114" ht="15.75" x14ac:dyDescent="0.25">
      <c r="C147" s="61"/>
      <c r="D147" s="61"/>
      <c r="E147" s="61"/>
      <c r="F147" s="61"/>
      <c r="G147" s="61"/>
      <c r="H147" s="61"/>
      <c r="I147" s="61"/>
      <c r="J147" s="61"/>
      <c r="K147" s="61"/>
      <c r="L147" s="140"/>
      <c r="M147" s="140"/>
      <c r="N147" s="140"/>
      <c r="O147" s="140"/>
      <c r="P147" s="140"/>
      <c r="Q147" s="140"/>
      <c r="R147" s="140"/>
      <c r="S147" s="140"/>
      <c r="T147" s="140"/>
      <c r="U147" s="140"/>
      <c r="V147" s="140"/>
      <c r="W147" s="140"/>
      <c r="X147" s="140"/>
      <c r="Y147" s="157"/>
      <c r="Z147" s="157"/>
      <c r="AA147" s="157"/>
      <c r="AB147" s="158"/>
      <c r="AC147" s="61"/>
      <c r="AD147" s="152"/>
      <c r="AE147" s="287"/>
      <c r="BH147" s="61"/>
      <c r="BI147" s="140"/>
      <c r="BJ147" s="140"/>
      <c r="BK147" s="140"/>
      <c r="BL147" s="140"/>
      <c r="BM147" s="140"/>
      <c r="BN147" s="158"/>
      <c r="BO147" s="140"/>
      <c r="BP147" s="140"/>
      <c r="BQ147" s="155"/>
      <c r="BR147" s="140"/>
      <c r="BS147" s="140"/>
      <c r="BT147" s="161"/>
      <c r="BU147" s="140"/>
      <c r="BV147" s="140"/>
      <c r="BW147" s="61"/>
      <c r="BX147" s="61"/>
      <c r="BY147" s="61"/>
      <c r="BZ147" s="140"/>
      <c r="CA147" s="140"/>
      <c r="CB147" s="140"/>
      <c r="CC147" s="140"/>
      <c r="CD147" s="140"/>
      <c r="CE147" s="158"/>
      <c r="CF147" s="140"/>
      <c r="CG147" s="140"/>
      <c r="CH147" s="155"/>
      <c r="CI147" s="140"/>
      <c r="CJ147" s="140"/>
      <c r="CK147" s="161"/>
      <c r="CL147" s="140"/>
      <c r="CM147" s="140"/>
      <c r="CN147" s="61"/>
      <c r="CO147" s="61"/>
      <c r="CP147" s="61"/>
      <c r="CQ147" s="140"/>
      <c r="CR147" s="140"/>
      <c r="CS147" s="140"/>
      <c r="CT147" s="140"/>
      <c r="CU147" s="140"/>
      <c r="CV147" s="158"/>
      <c r="CW147" s="140"/>
      <c r="CX147" s="140"/>
      <c r="CY147" s="155"/>
      <c r="CZ147" s="140"/>
      <c r="DA147" s="140"/>
      <c r="DB147" s="161"/>
      <c r="DC147" s="140"/>
      <c r="DD147" s="140"/>
      <c r="DE147" s="61"/>
      <c r="DF147" s="61"/>
      <c r="DG147" s="61"/>
      <c r="DH147" s="61"/>
      <c r="DI147" s="61"/>
      <c r="DJ147" s="61"/>
    </row>
    <row r="148" spans="3:114" ht="15.75" x14ac:dyDescent="0.25">
      <c r="C148" s="61"/>
      <c r="D148" s="61"/>
      <c r="E148" s="61"/>
      <c r="F148" s="61"/>
      <c r="G148" s="61"/>
      <c r="H148" s="61"/>
      <c r="I148" s="61"/>
      <c r="J148" s="61"/>
      <c r="K148" s="61"/>
      <c r="L148" s="140"/>
      <c r="M148" s="140"/>
      <c r="N148" s="140"/>
      <c r="O148" s="140"/>
      <c r="P148" s="140"/>
      <c r="Q148" s="140"/>
      <c r="R148" s="140"/>
      <c r="S148" s="140"/>
      <c r="T148" s="140"/>
      <c r="U148" s="140"/>
      <c r="V148" s="140"/>
      <c r="W148" s="140"/>
      <c r="X148" s="140"/>
      <c r="Y148" s="157"/>
      <c r="Z148" s="157"/>
      <c r="AA148" s="157"/>
      <c r="AB148" s="158"/>
      <c r="AC148" s="61"/>
      <c r="AD148" s="152"/>
      <c r="AE148" s="287"/>
      <c r="BH148" s="61"/>
      <c r="BI148" s="140"/>
      <c r="BJ148" s="140"/>
      <c r="BK148" s="140"/>
      <c r="BL148" s="140"/>
      <c r="BM148" s="140"/>
      <c r="BN148" s="158"/>
      <c r="BO148" s="140"/>
      <c r="BP148" s="140"/>
      <c r="BQ148" s="155"/>
      <c r="BR148" s="140"/>
      <c r="BS148" s="140"/>
      <c r="BT148" s="161"/>
      <c r="BU148" s="140"/>
      <c r="BV148" s="140"/>
      <c r="BW148" s="61"/>
      <c r="BX148" s="61"/>
      <c r="BY148" s="61"/>
      <c r="BZ148" s="140"/>
      <c r="CA148" s="140"/>
      <c r="CB148" s="140"/>
      <c r="CC148" s="140"/>
      <c r="CD148" s="140"/>
      <c r="CE148" s="158"/>
      <c r="CF148" s="140"/>
      <c r="CG148" s="140"/>
      <c r="CH148" s="155"/>
      <c r="CI148" s="140"/>
      <c r="CJ148" s="140"/>
      <c r="CK148" s="161"/>
      <c r="CL148" s="140"/>
      <c r="CM148" s="140"/>
      <c r="CN148" s="61"/>
      <c r="CO148" s="61"/>
      <c r="CP148" s="61"/>
      <c r="CQ148" s="140"/>
      <c r="CR148" s="140"/>
      <c r="CS148" s="140"/>
      <c r="CT148" s="140"/>
      <c r="CU148" s="140"/>
      <c r="CV148" s="158"/>
      <c r="CW148" s="140"/>
      <c r="CX148" s="140"/>
      <c r="CY148" s="155"/>
      <c r="CZ148" s="140"/>
      <c r="DA148" s="140"/>
      <c r="DB148" s="161"/>
      <c r="DC148" s="140"/>
      <c r="DD148" s="140"/>
      <c r="DE148" s="61"/>
      <c r="DF148" s="61"/>
      <c r="DG148" s="61"/>
      <c r="DH148" s="61"/>
      <c r="DI148" s="61"/>
      <c r="DJ148" s="61"/>
    </row>
    <row r="149" spans="3:114" ht="15.75" x14ac:dyDescent="0.25">
      <c r="C149" s="61"/>
      <c r="D149" s="61"/>
      <c r="E149" s="61"/>
      <c r="F149" s="61"/>
      <c r="G149" s="61"/>
      <c r="H149" s="61"/>
      <c r="I149" s="61"/>
      <c r="J149" s="61"/>
      <c r="K149" s="61"/>
      <c r="L149" s="140"/>
      <c r="M149" s="140"/>
      <c r="N149" s="140"/>
      <c r="O149" s="140"/>
      <c r="P149" s="140"/>
      <c r="Q149" s="140"/>
      <c r="R149" s="140"/>
      <c r="S149" s="140"/>
      <c r="T149" s="140"/>
      <c r="U149" s="140"/>
      <c r="V149" s="140"/>
      <c r="W149" s="140"/>
      <c r="X149" s="140"/>
      <c r="Y149" s="157"/>
      <c r="Z149" s="157"/>
      <c r="AA149" s="157"/>
      <c r="AB149" s="158"/>
      <c r="AC149" s="61"/>
      <c r="AD149" s="152"/>
      <c r="AE149" s="287"/>
      <c r="BH149" s="61"/>
      <c r="BI149" s="140"/>
      <c r="BJ149" s="140"/>
      <c r="BK149" s="140"/>
      <c r="BL149" s="140"/>
      <c r="BM149" s="140"/>
      <c r="BN149" s="158"/>
      <c r="BO149" s="140"/>
      <c r="BP149" s="140"/>
      <c r="BQ149" s="155"/>
      <c r="BR149" s="140"/>
      <c r="BS149" s="140"/>
      <c r="BT149" s="161"/>
      <c r="BU149" s="140"/>
      <c r="BV149" s="140"/>
      <c r="BW149" s="61"/>
      <c r="BX149" s="61"/>
      <c r="BY149" s="61"/>
      <c r="BZ149" s="140"/>
      <c r="CA149" s="140"/>
      <c r="CB149" s="140"/>
      <c r="CC149" s="140"/>
      <c r="CD149" s="140"/>
      <c r="CE149" s="158"/>
      <c r="CF149" s="140"/>
      <c r="CG149" s="140"/>
      <c r="CH149" s="155"/>
      <c r="CI149" s="140"/>
      <c r="CJ149" s="140"/>
      <c r="CK149" s="161"/>
      <c r="CL149" s="140"/>
      <c r="CM149" s="140"/>
      <c r="CN149" s="61"/>
      <c r="CO149" s="61"/>
      <c r="CP149" s="61"/>
      <c r="CQ149" s="140"/>
      <c r="CR149" s="140"/>
      <c r="CS149" s="140"/>
      <c r="CT149" s="140"/>
      <c r="CU149" s="140"/>
      <c r="CV149" s="158"/>
      <c r="CW149" s="140"/>
      <c r="CX149" s="140"/>
      <c r="CY149" s="155"/>
      <c r="CZ149" s="140"/>
      <c r="DA149" s="140"/>
      <c r="DB149" s="161"/>
      <c r="DC149" s="140"/>
      <c r="DD149" s="140"/>
      <c r="DE149" s="61"/>
      <c r="DF149" s="61"/>
      <c r="DG149" s="61"/>
      <c r="DH149" s="61"/>
      <c r="DI149" s="61"/>
      <c r="DJ149" s="61"/>
    </row>
    <row r="150" spans="3:114" ht="15.75" x14ac:dyDescent="0.25">
      <c r="C150" s="61"/>
      <c r="D150" s="61"/>
      <c r="E150" s="61"/>
      <c r="F150" s="61"/>
      <c r="G150" s="61"/>
      <c r="H150" s="61"/>
      <c r="I150" s="61"/>
      <c r="J150" s="61"/>
      <c r="K150" s="61"/>
      <c r="L150" s="140"/>
      <c r="M150" s="140"/>
      <c r="N150" s="140"/>
      <c r="O150" s="140"/>
      <c r="P150" s="140"/>
      <c r="Q150" s="140"/>
      <c r="R150" s="140"/>
      <c r="S150" s="140"/>
      <c r="T150" s="140"/>
      <c r="U150" s="140"/>
      <c r="V150" s="140"/>
      <c r="W150" s="140"/>
      <c r="X150" s="140"/>
      <c r="Y150" s="157"/>
      <c r="Z150" s="157"/>
      <c r="AA150" s="157"/>
      <c r="AB150" s="158"/>
      <c r="AC150" s="61"/>
      <c r="AD150" s="152"/>
      <c r="AE150" s="287"/>
      <c r="BH150" s="61"/>
      <c r="BI150" s="140"/>
      <c r="BJ150" s="140"/>
      <c r="BK150" s="140"/>
      <c r="BL150" s="140"/>
      <c r="BM150" s="140"/>
      <c r="BN150" s="158"/>
      <c r="BO150" s="140"/>
      <c r="BP150" s="140"/>
      <c r="BQ150" s="155"/>
      <c r="BR150" s="140"/>
      <c r="BS150" s="140"/>
      <c r="BT150" s="161"/>
      <c r="BU150" s="140"/>
      <c r="BV150" s="140"/>
      <c r="BW150" s="61"/>
      <c r="BX150" s="61"/>
      <c r="BY150" s="61"/>
      <c r="BZ150" s="140"/>
      <c r="CA150" s="140"/>
      <c r="CB150" s="140"/>
      <c r="CC150" s="140"/>
      <c r="CD150" s="140"/>
      <c r="CE150" s="158"/>
      <c r="CF150" s="140"/>
      <c r="CG150" s="140"/>
      <c r="CH150" s="155"/>
      <c r="CI150" s="140"/>
      <c r="CJ150" s="140"/>
      <c r="CK150" s="161"/>
      <c r="CL150" s="140"/>
      <c r="CM150" s="140"/>
      <c r="CN150" s="61"/>
      <c r="CO150" s="61"/>
      <c r="CP150" s="61"/>
      <c r="CQ150" s="140"/>
      <c r="CR150" s="140"/>
      <c r="CS150" s="140"/>
      <c r="CT150" s="140"/>
      <c r="CU150" s="140"/>
      <c r="CV150" s="158"/>
      <c r="CW150" s="140"/>
      <c r="CX150" s="140"/>
      <c r="CY150" s="155"/>
      <c r="CZ150" s="140"/>
      <c r="DA150" s="140"/>
      <c r="DB150" s="161"/>
      <c r="DC150" s="140"/>
      <c r="DD150" s="140"/>
      <c r="DE150" s="61"/>
      <c r="DF150" s="61"/>
      <c r="DG150" s="61"/>
      <c r="DH150" s="61"/>
      <c r="DI150" s="61"/>
      <c r="DJ150" s="61"/>
    </row>
    <row r="151" spans="3:114" ht="15.75" x14ac:dyDescent="0.25">
      <c r="C151" s="61"/>
      <c r="D151" s="61"/>
      <c r="E151" s="61"/>
      <c r="F151" s="61"/>
      <c r="G151" s="61"/>
      <c r="H151" s="61"/>
      <c r="I151" s="61"/>
      <c r="J151" s="61"/>
      <c r="K151" s="61"/>
      <c r="L151" s="140"/>
      <c r="M151" s="140"/>
      <c r="N151" s="140"/>
      <c r="O151" s="140"/>
      <c r="P151" s="140"/>
      <c r="Q151" s="140"/>
      <c r="R151" s="140"/>
      <c r="S151" s="140"/>
      <c r="T151" s="140"/>
      <c r="U151" s="140"/>
      <c r="V151" s="140"/>
      <c r="W151" s="140"/>
      <c r="X151" s="140"/>
      <c r="Y151" s="157"/>
      <c r="Z151" s="157"/>
      <c r="AA151" s="157"/>
      <c r="AB151" s="158"/>
      <c r="AC151" s="61"/>
      <c r="AD151" s="152"/>
      <c r="AE151" s="287"/>
      <c r="BH151" s="61"/>
      <c r="BI151" s="140"/>
      <c r="BJ151" s="140"/>
      <c r="BK151" s="140"/>
      <c r="BL151" s="140"/>
      <c r="BM151" s="140"/>
      <c r="BN151" s="158"/>
      <c r="BO151" s="140"/>
      <c r="BP151" s="140"/>
      <c r="BQ151" s="155"/>
      <c r="BR151" s="140"/>
      <c r="BS151" s="140"/>
      <c r="BT151" s="161"/>
      <c r="BU151" s="140"/>
      <c r="BV151" s="140"/>
      <c r="BW151" s="61"/>
      <c r="BX151" s="61"/>
      <c r="BY151" s="61"/>
      <c r="BZ151" s="140"/>
      <c r="CA151" s="140"/>
      <c r="CB151" s="140"/>
      <c r="CC151" s="140"/>
      <c r="CD151" s="140"/>
      <c r="CE151" s="158"/>
      <c r="CF151" s="140"/>
      <c r="CG151" s="140"/>
      <c r="CH151" s="155"/>
      <c r="CI151" s="140"/>
      <c r="CJ151" s="140"/>
      <c r="CK151" s="161"/>
      <c r="CL151" s="140"/>
      <c r="CM151" s="140"/>
      <c r="CN151" s="61"/>
      <c r="CO151" s="61"/>
      <c r="CP151" s="61"/>
      <c r="CQ151" s="140"/>
      <c r="CR151" s="140"/>
      <c r="CS151" s="140"/>
      <c r="CT151" s="140"/>
      <c r="CU151" s="140"/>
      <c r="CV151" s="158"/>
      <c r="CW151" s="140"/>
      <c r="CX151" s="140"/>
      <c r="CY151" s="155"/>
      <c r="CZ151" s="140"/>
      <c r="DA151" s="140"/>
      <c r="DB151" s="161"/>
      <c r="DC151" s="140"/>
      <c r="DD151" s="140"/>
      <c r="DE151" s="61"/>
      <c r="DF151" s="61"/>
      <c r="DG151" s="61"/>
      <c r="DH151" s="61"/>
      <c r="DI151" s="61"/>
      <c r="DJ151" s="61"/>
    </row>
    <row r="152" spans="3:114" ht="15.75" x14ac:dyDescent="0.25">
      <c r="C152" s="61"/>
      <c r="D152" s="61"/>
      <c r="E152" s="61"/>
      <c r="F152" s="61"/>
      <c r="G152" s="61"/>
      <c r="H152" s="61"/>
      <c r="I152" s="61"/>
      <c r="J152" s="61"/>
      <c r="K152" s="61"/>
      <c r="L152" s="140"/>
      <c r="M152" s="140"/>
      <c r="N152" s="140"/>
      <c r="O152" s="140"/>
      <c r="P152" s="140"/>
      <c r="Q152" s="140"/>
      <c r="R152" s="140"/>
      <c r="S152" s="140"/>
      <c r="T152" s="140"/>
      <c r="U152" s="140"/>
      <c r="V152" s="140"/>
      <c r="W152" s="140"/>
      <c r="X152" s="140"/>
      <c r="Y152" s="157"/>
      <c r="Z152" s="157"/>
      <c r="AA152" s="157"/>
      <c r="AB152" s="158"/>
      <c r="AC152" s="61"/>
      <c r="AD152" s="152"/>
      <c r="AE152" s="287"/>
      <c r="BH152" s="61"/>
      <c r="BI152" s="140"/>
      <c r="BJ152" s="140"/>
      <c r="BK152" s="140"/>
      <c r="BL152" s="140"/>
      <c r="BM152" s="140"/>
      <c r="BN152" s="158"/>
      <c r="BO152" s="140"/>
      <c r="BP152" s="140"/>
      <c r="BQ152" s="155"/>
      <c r="BR152" s="140"/>
      <c r="BS152" s="140"/>
      <c r="BT152" s="161"/>
      <c r="BU152" s="140"/>
      <c r="BV152" s="140"/>
      <c r="BW152" s="61"/>
      <c r="BX152" s="61"/>
      <c r="BY152" s="61"/>
      <c r="BZ152" s="140"/>
      <c r="CA152" s="140"/>
      <c r="CB152" s="140"/>
      <c r="CC152" s="140"/>
      <c r="CD152" s="140"/>
      <c r="CE152" s="158"/>
      <c r="CF152" s="140"/>
      <c r="CG152" s="140"/>
      <c r="CH152" s="155"/>
      <c r="CI152" s="140"/>
      <c r="CJ152" s="140"/>
      <c r="CK152" s="161"/>
      <c r="CL152" s="140"/>
      <c r="CM152" s="140"/>
      <c r="CN152" s="61"/>
      <c r="CO152" s="61"/>
      <c r="CP152" s="61"/>
      <c r="CQ152" s="140"/>
      <c r="CR152" s="140"/>
      <c r="CS152" s="140"/>
      <c r="CT152" s="140"/>
      <c r="CU152" s="140"/>
      <c r="CV152" s="158"/>
      <c r="CW152" s="140"/>
      <c r="CX152" s="140"/>
      <c r="CY152" s="155"/>
      <c r="CZ152" s="140"/>
      <c r="DA152" s="140"/>
      <c r="DB152" s="161"/>
      <c r="DC152" s="140"/>
      <c r="DD152" s="140"/>
      <c r="DE152" s="61"/>
      <c r="DF152" s="61"/>
      <c r="DG152" s="61"/>
      <c r="DH152" s="61"/>
      <c r="DI152" s="61"/>
      <c r="DJ152" s="61"/>
    </row>
    <row r="153" spans="3:114" ht="15.75" x14ac:dyDescent="0.25">
      <c r="C153" s="61"/>
      <c r="D153" s="61"/>
      <c r="E153" s="61"/>
      <c r="F153" s="61"/>
      <c r="G153" s="61"/>
      <c r="H153" s="61"/>
      <c r="I153" s="61"/>
      <c r="J153" s="61"/>
      <c r="K153" s="61"/>
      <c r="L153" s="140"/>
      <c r="M153" s="140"/>
      <c r="N153" s="140"/>
      <c r="O153" s="140"/>
      <c r="P153" s="140"/>
      <c r="Q153" s="140"/>
      <c r="R153" s="140"/>
      <c r="S153" s="140"/>
      <c r="T153" s="140"/>
      <c r="U153" s="140"/>
      <c r="V153" s="140"/>
      <c r="W153" s="140"/>
      <c r="X153" s="140"/>
      <c r="Y153" s="157"/>
      <c r="Z153" s="157"/>
      <c r="AA153" s="157"/>
      <c r="AB153" s="158"/>
      <c r="AC153" s="61"/>
      <c r="AD153" s="152"/>
      <c r="AE153" s="287"/>
      <c r="BH153" s="61"/>
      <c r="BI153" s="140"/>
      <c r="BJ153" s="140"/>
      <c r="BK153" s="140"/>
      <c r="BL153" s="140"/>
      <c r="BM153" s="140"/>
      <c r="BN153" s="158"/>
      <c r="BO153" s="140"/>
      <c r="BP153" s="140"/>
      <c r="BQ153" s="155"/>
      <c r="BR153" s="140"/>
      <c r="BS153" s="140"/>
      <c r="BT153" s="161"/>
      <c r="BU153" s="140"/>
      <c r="BV153" s="140"/>
      <c r="BW153" s="61"/>
      <c r="BX153" s="61"/>
      <c r="BY153" s="61"/>
      <c r="BZ153" s="140"/>
      <c r="CA153" s="140"/>
      <c r="CB153" s="140"/>
      <c r="CC153" s="140"/>
      <c r="CD153" s="140"/>
      <c r="CE153" s="158"/>
      <c r="CF153" s="140"/>
      <c r="CG153" s="140"/>
      <c r="CH153" s="155"/>
      <c r="CI153" s="140"/>
      <c r="CJ153" s="140"/>
      <c r="CK153" s="161"/>
      <c r="CL153" s="140"/>
      <c r="CM153" s="140"/>
      <c r="CN153" s="61"/>
      <c r="CO153" s="61"/>
      <c r="CP153" s="61"/>
      <c r="CQ153" s="140"/>
      <c r="CR153" s="140"/>
      <c r="CS153" s="140"/>
      <c r="CT153" s="140"/>
      <c r="CU153" s="140"/>
      <c r="CV153" s="158"/>
      <c r="CW153" s="140"/>
      <c r="CX153" s="140"/>
      <c r="CY153" s="155"/>
      <c r="CZ153" s="140"/>
      <c r="DA153" s="140"/>
      <c r="DB153" s="161"/>
      <c r="DC153" s="140"/>
      <c r="DD153" s="140"/>
      <c r="DE153" s="61"/>
      <c r="DF153" s="61"/>
      <c r="DG153" s="61"/>
      <c r="DH153" s="61"/>
      <c r="DI153" s="61"/>
      <c r="DJ153" s="61"/>
    </row>
    <row r="154" spans="3:114" ht="15.75" customHeight="1" x14ac:dyDescent="0.25">
      <c r="C154" s="61"/>
      <c r="D154" s="61"/>
      <c r="E154" s="61"/>
      <c r="F154" s="61"/>
      <c r="G154" s="61"/>
      <c r="H154" s="61"/>
      <c r="I154" s="61"/>
      <c r="J154" s="61"/>
      <c r="K154" s="61"/>
      <c r="L154" s="140"/>
      <c r="M154" s="140"/>
      <c r="N154" s="140"/>
      <c r="O154" s="140"/>
      <c r="P154" s="140"/>
      <c r="Q154" s="140"/>
      <c r="R154" s="140"/>
      <c r="S154" s="140"/>
      <c r="T154" s="140"/>
      <c r="U154" s="140"/>
      <c r="V154" s="140"/>
      <c r="W154" s="140"/>
      <c r="X154" s="140"/>
      <c r="Y154" s="157"/>
      <c r="Z154" s="157"/>
      <c r="AA154" s="157"/>
      <c r="AB154" s="158"/>
      <c r="AC154" s="61"/>
      <c r="AD154" s="152"/>
      <c r="AE154" s="287"/>
      <c r="BH154" s="61"/>
      <c r="BI154" s="140"/>
      <c r="BJ154" s="140"/>
      <c r="BK154" s="140"/>
      <c r="BL154" s="140"/>
      <c r="BM154" s="140"/>
      <c r="BN154" s="158"/>
      <c r="BO154" s="140"/>
      <c r="BP154" s="140"/>
      <c r="BQ154" s="155"/>
      <c r="BR154" s="140"/>
      <c r="BS154" s="140"/>
      <c r="BT154" s="161"/>
      <c r="BU154" s="140"/>
      <c r="BV154" s="140"/>
      <c r="BW154" s="61"/>
      <c r="BX154" s="61"/>
      <c r="BY154" s="61"/>
      <c r="BZ154" s="140"/>
      <c r="CA154" s="140"/>
      <c r="CB154" s="140"/>
      <c r="CC154" s="140"/>
      <c r="CD154" s="140"/>
      <c r="CE154" s="158"/>
      <c r="CF154" s="140"/>
      <c r="CG154" s="140"/>
      <c r="CH154" s="155"/>
      <c r="CI154" s="140"/>
      <c r="CJ154" s="140"/>
      <c r="CK154" s="161"/>
      <c r="CL154" s="140"/>
      <c r="CM154" s="140"/>
      <c r="CN154" s="61"/>
      <c r="CO154" s="61"/>
      <c r="CP154" s="61"/>
      <c r="CQ154" s="140"/>
      <c r="CR154" s="140"/>
      <c r="CS154" s="140"/>
      <c r="CT154" s="140"/>
      <c r="CU154" s="140"/>
      <c r="CV154" s="158"/>
      <c r="CW154" s="140"/>
      <c r="CX154" s="140"/>
      <c r="CY154" s="155"/>
      <c r="CZ154" s="140"/>
      <c r="DA154" s="140"/>
      <c r="DB154" s="161"/>
      <c r="DC154" s="140"/>
      <c r="DD154" s="140"/>
      <c r="DE154" s="61"/>
      <c r="DF154" s="61"/>
      <c r="DG154" s="61"/>
      <c r="DH154" s="61"/>
      <c r="DI154" s="61"/>
      <c r="DJ154" s="61"/>
    </row>
    <row r="155" spans="3:114" ht="15.75" x14ac:dyDescent="0.25">
      <c r="C155" s="61"/>
      <c r="D155" s="61"/>
      <c r="E155" s="61"/>
      <c r="F155" s="61"/>
      <c r="G155" s="61"/>
      <c r="H155" s="61"/>
      <c r="I155" s="61"/>
      <c r="J155" s="61"/>
      <c r="K155" s="61"/>
      <c r="L155" s="140"/>
      <c r="M155" s="140"/>
      <c r="N155" s="140"/>
      <c r="O155" s="140"/>
      <c r="P155" s="140"/>
      <c r="Q155" s="140"/>
      <c r="R155" s="140"/>
      <c r="S155" s="140"/>
      <c r="T155" s="140"/>
      <c r="U155" s="140"/>
      <c r="V155" s="140"/>
      <c r="W155" s="140"/>
      <c r="X155" s="140"/>
      <c r="Y155" s="157"/>
      <c r="Z155" s="157"/>
      <c r="AA155" s="157"/>
      <c r="AB155" s="158"/>
      <c r="AC155" s="61"/>
      <c r="AD155" s="152"/>
      <c r="AE155" s="287"/>
      <c r="BH155" s="61"/>
      <c r="BI155" s="140"/>
      <c r="BJ155" s="140"/>
      <c r="BK155" s="140"/>
      <c r="BL155" s="140"/>
      <c r="BM155" s="140"/>
      <c r="BN155" s="158"/>
      <c r="BO155" s="140"/>
      <c r="BP155" s="140"/>
      <c r="BQ155" s="155"/>
      <c r="BR155" s="140"/>
      <c r="BS155" s="140"/>
      <c r="BT155" s="161"/>
      <c r="BU155" s="140"/>
      <c r="BV155" s="140"/>
      <c r="BW155" s="61"/>
      <c r="BX155" s="61"/>
      <c r="BY155" s="61"/>
      <c r="BZ155" s="140"/>
      <c r="CA155" s="140"/>
      <c r="CB155" s="140"/>
      <c r="CC155" s="140"/>
      <c r="CD155" s="140"/>
      <c r="CE155" s="158"/>
      <c r="CF155" s="140"/>
      <c r="CG155" s="140"/>
      <c r="CH155" s="155"/>
      <c r="CI155" s="140"/>
      <c r="CJ155" s="140"/>
      <c r="CK155" s="161"/>
      <c r="CL155" s="140"/>
      <c r="CM155" s="140"/>
      <c r="CN155" s="61"/>
      <c r="CO155" s="61"/>
      <c r="CP155" s="61"/>
      <c r="CQ155" s="140"/>
      <c r="CR155" s="140"/>
      <c r="CS155" s="140"/>
      <c r="CT155" s="140"/>
      <c r="CU155" s="140"/>
      <c r="CV155" s="158"/>
      <c r="CW155" s="140"/>
      <c r="CX155" s="140"/>
      <c r="CY155" s="155"/>
      <c r="CZ155" s="140"/>
      <c r="DA155" s="140"/>
      <c r="DB155" s="161"/>
      <c r="DC155" s="140"/>
      <c r="DD155" s="140"/>
      <c r="DE155" s="61"/>
      <c r="DF155" s="61"/>
      <c r="DG155" s="61"/>
      <c r="DH155" s="61"/>
      <c r="DI155" s="61"/>
      <c r="DJ155" s="61"/>
    </row>
    <row r="156" spans="3:114" ht="15.75" x14ac:dyDescent="0.25">
      <c r="C156" s="61"/>
      <c r="D156" s="61"/>
      <c r="E156" s="61"/>
      <c r="F156" s="61"/>
      <c r="G156" s="61"/>
      <c r="H156" s="61"/>
      <c r="I156" s="61"/>
      <c r="J156" s="61"/>
      <c r="K156" s="61"/>
      <c r="L156" s="140"/>
      <c r="M156" s="140"/>
      <c r="N156" s="140"/>
      <c r="O156" s="140"/>
      <c r="P156" s="140"/>
      <c r="Q156" s="140"/>
      <c r="R156" s="140"/>
      <c r="S156" s="140"/>
      <c r="T156" s="140"/>
      <c r="U156" s="140"/>
      <c r="V156" s="140"/>
      <c r="W156" s="140"/>
      <c r="X156" s="140"/>
      <c r="Y156" s="157"/>
      <c r="Z156" s="157"/>
      <c r="AA156" s="157"/>
      <c r="AB156" s="158"/>
      <c r="AC156" s="61"/>
      <c r="AD156" s="152"/>
      <c r="AE156" s="287"/>
      <c r="BH156" s="61"/>
      <c r="BI156" s="140"/>
      <c r="BJ156" s="140"/>
      <c r="BK156" s="140"/>
      <c r="BL156" s="140"/>
      <c r="BM156" s="140"/>
      <c r="BN156" s="158"/>
      <c r="BO156" s="140"/>
      <c r="BP156" s="140"/>
      <c r="BQ156" s="155"/>
      <c r="BR156" s="140"/>
      <c r="BS156" s="140"/>
      <c r="BT156" s="161"/>
      <c r="BU156" s="140"/>
      <c r="BV156" s="140"/>
      <c r="BW156" s="61"/>
      <c r="BX156" s="61"/>
      <c r="BY156" s="61"/>
      <c r="BZ156" s="140"/>
      <c r="CA156" s="140"/>
      <c r="CB156" s="140"/>
      <c r="CC156" s="140"/>
      <c r="CD156" s="140"/>
      <c r="CE156" s="158"/>
      <c r="CF156" s="140"/>
      <c r="CG156" s="140"/>
      <c r="CH156" s="155"/>
      <c r="CI156" s="140"/>
      <c r="CJ156" s="140"/>
      <c r="CK156" s="161"/>
      <c r="CL156" s="140"/>
      <c r="CM156" s="140"/>
      <c r="CN156" s="61"/>
      <c r="CO156" s="61"/>
      <c r="CP156" s="61"/>
      <c r="CQ156" s="140"/>
      <c r="CR156" s="140"/>
      <c r="CS156" s="140"/>
      <c r="CT156" s="140"/>
      <c r="CU156" s="140"/>
      <c r="CV156" s="158"/>
      <c r="CW156" s="140"/>
      <c r="CX156" s="140"/>
      <c r="CY156" s="155"/>
      <c r="CZ156" s="140"/>
      <c r="DA156" s="140"/>
      <c r="DB156" s="161"/>
      <c r="DC156" s="140"/>
      <c r="DD156" s="140"/>
      <c r="DE156" s="61"/>
      <c r="DF156" s="61"/>
      <c r="DG156" s="61"/>
      <c r="DH156" s="61"/>
      <c r="DI156" s="61"/>
      <c r="DJ156" s="61"/>
    </row>
    <row r="157" spans="3:114" ht="15.75" x14ac:dyDescent="0.25">
      <c r="C157" s="61"/>
      <c r="D157" s="61"/>
      <c r="E157" s="61"/>
      <c r="F157" s="61"/>
      <c r="G157" s="61"/>
      <c r="H157" s="61"/>
      <c r="I157" s="61"/>
      <c r="J157" s="61"/>
      <c r="K157" s="61"/>
      <c r="L157" s="140"/>
      <c r="M157" s="140"/>
      <c r="N157" s="140"/>
      <c r="O157" s="140"/>
      <c r="P157" s="140"/>
      <c r="Q157" s="140"/>
      <c r="R157" s="140"/>
      <c r="S157" s="140"/>
      <c r="T157" s="140"/>
      <c r="U157" s="140"/>
      <c r="V157" s="140"/>
      <c r="W157" s="140"/>
      <c r="X157" s="140"/>
      <c r="Y157" s="157"/>
      <c r="Z157" s="157"/>
      <c r="AA157" s="157"/>
      <c r="AB157" s="158"/>
      <c r="AC157" s="61"/>
      <c r="AD157" s="152"/>
      <c r="AE157" s="287"/>
      <c r="BH157" s="61"/>
      <c r="BI157" s="140"/>
      <c r="BJ157" s="140"/>
      <c r="BK157" s="140"/>
      <c r="BL157" s="140"/>
      <c r="BM157" s="140"/>
      <c r="BN157" s="158"/>
      <c r="BO157" s="140"/>
      <c r="BP157" s="140"/>
      <c r="BQ157" s="155"/>
      <c r="BR157" s="140"/>
      <c r="BS157" s="140"/>
      <c r="BT157" s="161"/>
      <c r="BU157" s="140"/>
      <c r="BV157" s="140"/>
      <c r="BW157" s="61"/>
      <c r="BX157" s="61"/>
      <c r="BY157" s="61"/>
      <c r="BZ157" s="140"/>
      <c r="CA157" s="140"/>
      <c r="CB157" s="140"/>
      <c r="CC157" s="140"/>
      <c r="CD157" s="140"/>
      <c r="CE157" s="158"/>
      <c r="CF157" s="140"/>
      <c r="CG157" s="140"/>
      <c r="CH157" s="155"/>
      <c r="CI157" s="140"/>
      <c r="CJ157" s="140"/>
      <c r="CK157" s="161"/>
      <c r="CL157" s="140"/>
      <c r="CM157" s="140"/>
      <c r="CN157" s="61"/>
      <c r="CO157" s="61"/>
      <c r="CP157" s="61"/>
      <c r="CQ157" s="140"/>
      <c r="CR157" s="140"/>
      <c r="CS157" s="140"/>
      <c r="CT157" s="140"/>
      <c r="CU157" s="140"/>
      <c r="CV157" s="158"/>
      <c r="CW157" s="140"/>
      <c r="CX157" s="140"/>
      <c r="CY157" s="155"/>
      <c r="CZ157" s="140"/>
      <c r="DA157" s="140"/>
      <c r="DB157" s="161"/>
      <c r="DC157" s="140"/>
      <c r="DD157" s="140"/>
      <c r="DE157" s="61"/>
      <c r="DF157" s="61"/>
      <c r="DG157" s="61"/>
      <c r="DH157" s="61"/>
      <c r="DI157" s="61"/>
      <c r="DJ157" s="61"/>
    </row>
    <row r="158" spans="3:114" ht="15.75" x14ac:dyDescent="0.25">
      <c r="C158" s="61"/>
      <c r="D158" s="61"/>
      <c r="E158" s="61"/>
      <c r="F158" s="61"/>
      <c r="G158" s="61"/>
      <c r="H158" s="61"/>
      <c r="I158" s="61"/>
      <c r="J158" s="61"/>
      <c r="K158" s="61"/>
      <c r="L158" s="140"/>
      <c r="M158" s="140"/>
      <c r="N158" s="140"/>
      <c r="O158" s="140"/>
      <c r="P158" s="140"/>
      <c r="Q158" s="140"/>
      <c r="R158" s="140"/>
      <c r="S158" s="140"/>
      <c r="T158" s="140"/>
      <c r="U158" s="140"/>
      <c r="V158" s="140"/>
      <c r="W158" s="140"/>
      <c r="X158" s="140"/>
      <c r="Y158" s="157"/>
      <c r="Z158" s="157"/>
      <c r="AA158" s="157"/>
      <c r="AB158" s="158"/>
      <c r="AC158" s="61"/>
      <c r="AD158" s="152"/>
      <c r="AE158" s="287"/>
      <c r="BH158" s="61"/>
      <c r="BI158" s="140"/>
      <c r="BJ158" s="140"/>
      <c r="BK158" s="140"/>
      <c r="BL158" s="140"/>
      <c r="BM158" s="140"/>
      <c r="BN158" s="158"/>
      <c r="BO158" s="140"/>
      <c r="BP158" s="140"/>
      <c r="BQ158" s="155"/>
      <c r="BR158" s="140"/>
      <c r="BS158" s="140"/>
      <c r="BT158" s="161"/>
      <c r="BU158" s="140"/>
      <c r="BV158" s="140"/>
      <c r="BW158" s="61"/>
      <c r="BX158" s="61"/>
      <c r="BY158" s="61"/>
      <c r="BZ158" s="140"/>
      <c r="CA158" s="140"/>
      <c r="CB158" s="140"/>
      <c r="CC158" s="140"/>
      <c r="CD158" s="140"/>
      <c r="CE158" s="158"/>
      <c r="CF158" s="140"/>
      <c r="CG158" s="140"/>
      <c r="CH158" s="155"/>
      <c r="CI158" s="140"/>
      <c r="CJ158" s="140"/>
      <c r="CK158" s="161"/>
      <c r="CL158" s="140"/>
      <c r="CM158" s="140"/>
      <c r="CN158" s="61"/>
      <c r="CO158" s="61"/>
      <c r="CP158" s="61"/>
      <c r="CQ158" s="140"/>
      <c r="CR158" s="140"/>
      <c r="CS158" s="140"/>
      <c r="CT158" s="140"/>
      <c r="CU158" s="140"/>
      <c r="CV158" s="158"/>
      <c r="CW158" s="140"/>
      <c r="CX158" s="140"/>
      <c r="CY158" s="155"/>
      <c r="CZ158" s="140"/>
      <c r="DA158" s="140"/>
      <c r="DB158" s="161"/>
      <c r="DC158" s="140"/>
      <c r="DD158" s="140"/>
      <c r="DE158" s="61"/>
      <c r="DF158" s="61"/>
      <c r="DG158" s="61"/>
      <c r="DH158" s="61"/>
      <c r="DI158" s="61"/>
      <c r="DJ158" s="61"/>
    </row>
    <row r="159" spans="3:114" ht="15.75" x14ac:dyDescent="0.25">
      <c r="C159" s="61"/>
      <c r="D159" s="61"/>
      <c r="E159" s="61"/>
      <c r="F159" s="61"/>
      <c r="G159" s="61"/>
      <c r="H159" s="61"/>
      <c r="I159" s="61"/>
      <c r="J159" s="61"/>
      <c r="K159" s="61"/>
      <c r="L159" s="140"/>
      <c r="M159" s="140"/>
      <c r="N159" s="140"/>
      <c r="O159" s="140"/>
      <c r="P159" s="140"/>
      <c r="Q159" s="140"/>
      <c r="R159" s="140"/>
      <c r="S159" s="140"/>
      <c r="T159" s="140"/>
      <c r="U159" s="140"/>
      <c r="V159" s="140"/>
      <c r="W159" s="140"/>
      <c r="X159" s="140"/>
      <c r="Y159" s="157"/>
      <c r="Z159" s="157"/>
      <c r="AA159" s="157"/>
      <c r="AB159" s="158"/>
      <c r="AC159" s="61"/>
      <c r="AD159" s="152"/>
      <c r="AE159" s="287"/>
      <c r="BH159" s="61"/>
      <c r="BI159" s="140"/>
      <c r="BJ159" s="140"/>
      <c r="BK159" s="140"/>
      <c r="BL159" s="140"/>
      <c r="BM159" s="140"/>
      <c r="BN159" s="158"/>
      <c r="BO159" s="140"/>
      <c r="BP159" s="140"/>
      <c r="BQ159" s="155"/>
      <c r="BR159" s="140"/>
      <c r="BS159" s="140"/>
      <c r="BT159" s="161"/>
      <c r="BU159" s="140"/>
      <c r="BV159" s="140"/>
      <c r="BW159" s="61"/>
      <c r="BX159" s="61"/>
      <c r="BY159" s="61"/>
      <c r="BZ159" s="140"/>
      <c r="CA159" s="140"/>
      <c r="CB159" s="140"/>
      <c r="CC159" s="140"/>
      <c r="CD159" s="140"/>
      <c r="CE159" s="158"/>
      <c r="CF159" s="140"/>
      <c r="CG159" s="140"/>
      <c r="CH159" s="155"/>
      <c r="CI159" s="140"/>
      <c r="CJ159" s="140"/>
      <c r="CK159" s="161"/>
      <c r="CL159" s="140"/>
      <c r="CM159" s="140"/>
      <c r="CN159" s="61"/>
      <c r="CO159" s="61"/>
      <c r="CP159" s="61"/>
      <c r="CQ159" s="140"/>
      <c r="CR159" s="140"/>
      <c r="CS159" s="140"/>
      <c r="CT159" s="140"/>
      <c r="CU159" s="140"/>
      <c r="CV159" s="158"/>
      <c r="CW159" s="140"/>
      <c r="CX159" s="140"/>
      <c r="CY159" s="155"/>
      <c r="CZ159" s="140"/>
      <c r="DA159" s="140"/>
      <c r="DB159" s="161"/>
      <c r="DC159" s="140"/>
      <c r="DD159" s="140"/>
      <c r="DE159" s="61"/>
      <c r="DF159" s="61"/>
      <c r="DG159" s="61"/>
      <c r="DH159" s="61"/>
      <c r="DI159" s="61"/>
      <c r="DJ159" s="61"/>
    </row>
    <row r="160" spans="3:114" ht="15.75" x14ac:dyDescent="0.25">
      <c r="C160" s="61"/>
      <c r="D160" s="61"/>
      <c r="E160" s="61"/>
      <c r="F160" s="61"/>
      <c r="G160" s="61"/>
      <c r="H160" s="61"/>
      <c r="I160" s="61"/>
      <c r="J160" s="61"/>
      <c r="K160" s="61"/>
      <c r="L160" s="140"/>
      <c r="M160" s="140"/>
      <c r="N160" s="140"/>
      <c r="O160" s="140"/>
      <c r="P160" s="140"/>
      <c r="Q160" s="140"/>
      <c r="R160" s="140"/>
      <c r="S160" s="140"/>
      <c r="T160" s="140"/>
      <c r="U160" s="140"/>
      <c r="V160" s="140"/>
      <c r="W160" s="140"/>
      <c r="X160" s="140"/>
      <c r="Y160" s="157"/>
      <c r="Z160" s="157"/>
      <c r="AA160" s="157"/>
      <c r="AB160" s="158"/>
      <c r="AC160" s="61"/>
      <c r="AD160" s="152"/>
      <c r="AE160" s="287"/>
      <c r="BH160" s="61"/>
      <c r="BI160" s="140"/>
      <c r="BJ160" s="140"/>
      <c r="BK160" s="140"/>
      <c r="BL160" s="140"/>
      <c r="BM160" s="140"/>
      <c r="BN160" s="158"/>
      <c r="BO160" s="140"/>
      <c r="BP160" s="140"/>
      <c r="BQ160" s="155"/>
      <c r="BR160" s="140"/>
      <c r="BS160" s="140"/>
      <c r="BT160" s="161"/>
      <c r="BU160" s="140"/>
      <c r="BV160" s="140"/>
      <c r="BW160" s="61"/>
      <c r="BX160" s="61"/>
      <c r="BY160" s="61"/>
      <c r="BZ160" s="140"/>
      <c r="CA160" s="140"/>
      <c r="CB160" s="140"/>
      <c r="CC160" s="140"/>
      <c r="CD160" s="140"/>
      <c r="CE160" s="158"/>
      <c r="CF160" s="140"/>
      <c r="CG160" s="140"/>
      <c r="CH160" s="155"/>
      <c r="CI160" s="140"/>
      <c r="CJ160" s="140"/>
      <c r="CK160" s="161"/>
      <c r="CL160" s="140"/>
      <c r="CM160" s="140"/>
      <c r="CN160" s="61"/>
      <c r="CO160" s="61"/>
      <c r="CP160" s="61"/>
      <c r="CQ160" s="140"/>
      <c r="CR160" s="140"/>
      <c r="CS160" s="140"/>
      <c r="CT160" s="140"/>
      <c r="CU160" s="140"/>
      <c r="CV160" s="158"/>
      <c r="CW160" s="140"/>
      <c r="CX160" s="140"/>
      <c r="CY160" s="155"/>
      <c r="CZ160" s="140"/>
      <c r="DA160" s="140"/>
      <c r="DB160" s="161"/>
      <c r="DC160" s="140"/>
      <c r="DD160" s="140"/>
      <c r="DE160" s="61"/>
      <c r="DF160" s="61"/>
      <c r="DG160" s="61"/>
      <c r="DH160" s="61"/>
      <c r="DI160" s="61"/>
      <c r="DJ160" s="61"/>
    </row>
    <row r="161" spans="3:114" ht="15.75" x14ac:dyDescent="0.25">
      <c r="C161" s="61"/>
      <c r="D161" s="61"/>
      <c r="E161" s="61"/>
      <c r="F161" s="61"/>
      <c r="G161" s="61"/>
      <c r="H161" s="61"/>
      <c r="I161" s="61"/>
      <c r="J161" s="61"/>
      <c r="K161" s="61"/>
      <c r="L161" s="140"/>
      <c r="M161" s="140"/>
      <c r="N161" s="140"/>
      <c r="O161" s="140"/>
      <c r="P161" s="140"/>
      <c r="Q161" s="140"/>
      <c r="R161" s="140"/>
      <c r="S161" s="140"/>
      <c r="T161" s="140"/>
      <c r="U161" s="140"/>
      <c r="V161" s="140"/>
      <c r="W161" s="140"/>
      <c r="X161" s="140"/>
      <c r="Y161" s="157"/>
      <c r="Z161" s="157"/>
      <c r="AA161" s="157"/>
      <c r="AB161" s="158"/>
      <c r="AC161" s="61"/>
      <c r="AD161" s="152"/>
      <c r="AE161" s="287"/>
      <c r="BH161" s="61"/>
      <c r="BI161" s="140"/>
      <c r="BJ161" s="140"/>
      <c r="BK161" s="140"/>
      <c r="BL161" s="140"/>
      <c r="BM161" s="140"/>
      <c r="BN161" s="158"/>
      <c r="BO161" s="140"/>
      <c r="BP161" s="140"/>
      <c r="BQ161" s="155"/>
      <c r="BR161" s="140"/>
      <c r="BS161" s="140"/>
      <c r="BT161" s="161"/>
      <c r="BU161" s="140"/>
      <c r="BV161" s="140"/>
      <c r="BW161" s="61"/>
      <c r="BX161" s="61"/>
      <c r="BY161" s="61"/>
      <c r="BZ161" s="140"/>
      <c r="CA161" s="140"/>
      <c r="CB161" s="140"/>
      <c r="CC161" s="140"/>
      <c r="CD161" s="140"/>
      <c r="CE161" s="158"/>
      <c r="CF161" s="140"/>
      <c r="CG161" s="140"/>
      <c r="CH161" s="155"/>
      <c r="CI161" s="140"/>
      <c r="CJ161" s="140"/>
      <c r="CK161" s="161"/>
      <c r="CL161" s="140"/>
      <c r="CM161" s="140"/>
      <c r="CN161" s="61"/>
      <c r="CO161" s="61"/>
      <c r="CP161" s="61"/>
      <c r="CQ161" s="140"/>
      <c r="CR161" s="140"/>
      <c r="CS161" s="140"/>
      <c r="CT161" s="140"/>
      <c r="CU161" s="140"/>
      <c r="CV161" s="158"/>
      <c r="CW161" s="140"/>
      <c r="CX161" s="140"/>
      <c r="CY161" s="155"/>
      <c r="CZ161" s="140"/>
      <c r="DA161" s="140"/>
      <c r="DB161" s="161"/>
      <c r="DC161" s="140"/>
      <c r="DD161" s="140"/>
      <c r="DE161" s="61"/>
      <c r="DF161" s="61"/>
      <c r="DG161" s="61"/>
      <c r="DH161" s="61"/>
      <c r="DI161" s="61"/>
      <c r="DJ161" s="61"/>
    </row>
    <row r="162" spans="3:114" ht="15.75" x14ac:dyDescent="0.25">
      <c r="C162" s="61"/>
      <c r="D162" s="61"/>
      <c r="E162" s="61"/>
      <c r="F162" s="61"/>
      <c r="G162" s="61"/>
      <c r="H162" s="61"/>
      <c r="I162" s="61"/>
      <c r="J162" s="61"/>
      <c r="K162" s="61"/>
      <c r="L162" s="140"/>
      <c r="M162" s="140"/>
      <c r="N162" s="140"/>
      <c r="O162" s="140"/>
      <c r="P162" s="140"/>
      <c r="Q162" s="140"/>
      <c r="R162" s="140"/>
      <c r="S162" s="140"/>
      <c r="T162" s="140"/>
      <c r="U162" s="140"/>
      <c r="V162" s="140"/>
      <c r="W162" s="140"/>
      <c r="X162" s="140"/>
      <c r="Y162" s="157"/>
      <c r="Z162" s="157"/>
      <c r="AA162" s="157"/>
      <c r="AB162" s="158"/>
      <c r="AC162" s="61"/>
      <c r="AD162" s="152"/>
      <c r="AE162" s="287"/>
      <c r="BH162" s="61"/>
      <c r="BI162" s="140"/>
      <c r="BJ162" s="140"/>
      <c r="BK162" s="140"/>
      <c r="BL162" s="140"/>
      <c r="BM162" s="140"/>
      <c r="BN162" s="158"/>
      <c r="BO162" s="140"/>
      <c r="BP162" s="140"/>
      <c r="BQ162" s="155"/>
      <c r="BR162" s="140"/>
      <c r="BS162" s="140"/>
      <c r="BT162" s="161"/>
      <c r="BU162" s="140"/>
      <c r="BV162" s="140"/>
      <c r="BW162" s="61"/>
      <c r="BX162" s="61"/>
      <c r="BY162" s="61"/>
      <c r="BZ162" s="140"/>
      <c r="CA162" s="140"/>
      <c r="CB162" s="140"/>
      <c r="CC162" s="140"/>
      <c r="CD162" s="140"/>
      <c r="CE162" s="158"/>
      <c r="CF162" s="140"/>
      <c r="CG162" s="140"/>
      <c r="CH162" s="155"/>
      <c r="CI162" s="140"/>
      <c r="CJ162" s="140"/>
      <c r="CK162" s="161"/>
      <c r="CL162" s="140"/>
      <c r="CM162" s="140"/>
      <c r="CN162" s="61"/>
      <c r="CO162" s="61"/>
      <c r="CP162" s="61"/>
      <c r="CQ162" s="140"/>
      <c r="CR162" s="140"/>
      <c r="CS162" s="140"/>
      <c r="CT162" s="140"/>
      <c r="CU162" s="140"/>
      <c r="CV162" s="158"/>
      <c r="CW162" s="140"/>
      <c r="CX162" s="140"/>
      <c r="CY162" s="155"/>
      <c r="CZ162" s="140"/>
      <c r="DA162" s="140"/>
      <c r="DB162" s="161"/>
      <c r="DC162" s="140"/>
      <c r="DD162" s="140"/>
      <c r="DE162" s="61"/>
      <c r="DF162" s="61"/>
      <c r="DG162" s="61"/>
      <c r="DH162" s="61"/>
      <c r="DI162" s="61"/>
      <c r="DJ162" s="61"/>
    </row>
    <row r="163" spans="3:114" ht="15.75" x14ac:dyDescent="0.25">
      <c r="C163" s="61"/>
      <c r="D163" s="61"/>
      <c r="E163" s="61"/>
      <c r="F163" s="61"/>
      <c r="G163" s="61"/>
      <c r="H163" s="61"/>
      <c r="I163" s="61"/>
      <c r="J163" s="61"/>
      <c r="K163" s="61"/>
      <c r="L163" s="140"/>
      <c r="M163" s="140"/>
      <c r="N163" s="140"/>
      <c r="O163" s="140"/>
      <c r="P163" s="140"/>
      <c r="Q163" s="140"/>
      <c r="R163" s="140"/>
      <c r="S163" s="140"/>
      <c r="T163" s="140"/>
      <c r="U163" s="140"/>
      <c r="V163" s="140"/>
      <c r="W163" s="140"/>
      <c r="X163" s="140"/>
      <c r="Y163" s="157"/>
      <c r="Z163" s="157"/>
      <c r="AA163" s="157"/>
      <c r="AB163" s="158"/>
      <c r="AC163" s="61"/>
      <c r="AD163" s="152"/>
      <c r="AE163" s="287"/>
      <c r="BH163" s="61"/>
      <c r="BI163" s="140"/>
      <c r="BJ163" s="140"/>
      <c r="BK163" s="140"/>
      <c r="BL163" s="140"/>
      <c r="BM163" s="140"/>
      <c r="BN163" s="158"/>
      <c r="BO163" s="140"/>
      <c r="BP163" s="140"/>
      <c r="BQ163" s="155"/>
      <c r="BR163" s="140"/>
      <c r="BS163" s="140"/>
      <c r="BT163" s="161"/>
      <c r="BU163" s="140"/>
      <c r="BV163" s="140"/>
      <c r="BW163" s="61"/>
      <c r="BX163" s="61"/>
      <c r="BY163" s="61"/>
      <c r="BZ163" s="140"/>
      <c r="CA163" s="140"/>
      <c r="CB163" s="140"/>
      <c r="CC163" s="140"/>
      <c r="CD163" s="140"/>
      <c r="CE163" s="158"/>
      <c r="CF163" s="140"/>
      <c r="CG163" s="140"/>
      <c r="CH163" s="155"/>
      <c r="CI163" s="140"/>
      <c r="CJ163" s="140"/>
      <c r="CK163" s="161"/>
      <c r="CL163" s="140"/>
      <c r="CM163" s="140"/>
      <c r="CN163" s="61"/>
      <c r="CO163" s="61"/>
      <c r="CP163" s="61"/>
      <c r="CQ163" s="140"/>
      <c r="CR163" s="140"/>
      <c r="CS163" s="140"/>
      <c r="CT163" s="140"/>
      <c r="CU163" s="140"/>
      <c r="CV163" s="158"/>
      <c r="CW163" s="140"/>
      <c r="CX163" s="140"/>
      <c r="CY163" s="155"/>
      <c r="CZ163" s="140"/>
      <c r="DA163" s="140"/>
      <c r="DB163" s="161"/>
      <c r="DC163" s="140"/>
      <c r="DD163" s="140"/>
      <c r="DE163" s="61"/>
      <c r="DF163" s="61"/>
      <c r="DG163" s="61"/>
      <c r="DH163" s="61"/>
      <c r="DI163" s="61"/>
      <c r="DJ163" s="61"/>
    </row>
    <row r="164" spans="3:114" ht="15.75" x14ac:dyDescent="0.25">
      <c r="C164" s="61"/>
      <c r="D164" s="61"/>
      <c r="E164" s="61"/>
      <c r="F164" s="61"/>
      <c r="G164" s="61"/>
      <c r="H164" s="61"/>
      <c r="I164" s="61"/>
      <c r="J164" s="61"/>
      <c r="K164" s="61"/>
      <c r="L164" s="140"/>
      <c r="M164" s="140"/>
      <c r="N164" s="140"/>
      <c r="O164" s="140"/>
      <c r="P164" s="140"/>
      <c r="Q164" s="140"/>
      <c r="R164" s="140"/>
      <c r="S164" s="140"/>
      <c r="T164" s="140"/>
      <c r="U164" s="140"/>
      <c r="V164" s="140"/>
      <c r="W164" s="140"/>
      <c r="X164" s="140"/>
      <c r="Y164" s="157"/>
      <c r="Z164" s="157"/>
      <c r="AA164" s="157"/>
      <c r="AB164" s="158"/>
      <c r="AC164" s="61"/>
      <c r="AD164" s="152"/>
      <c r="AE164" s="287"/>
      <c r="BH164" s="61"/>
      <c r="BI164" s="140"/>
      <c r="BJ164" s="140"/>
      <c r="BK164" s="140"/>
      <c r="BL164" s="140"/>
      <c r="BM164" s="140"/>
      <c r="BN164" s="158"/>
      <c r="BO164" s="140"/>
      <c r="BP164" s="140"/>
      <c r="BQ164" s="155"/>
      <c r="BR164" s="140"/>
      <c r="BS164" s="140"/>
      <c r="BT164" s="161"/>
      <c r="BU164" s="140"/>
      <c r="BV164" s="140"/>
      <c r="BW164" s="61"/>
      <c r="BX164" s="61"/>
      <c r="BY164" s="61"/>
      <c r="BZ164" s="140"/>
      <c r="CA164" s="140"/>
      <c r="CB164" s="140"/>
      <c r="CC164" s="140"/>
      <c r="CD164" s="140"/>
      <c r="CE164" s="158"/>
      <c r="CF164" s="140"/>
      <c r="CG164" s="140"/>
      <c r="CH164" s="155"/>
      <c r="CI164" s="140"/>
      <c r="CJ164" s="140"/>
      <c r="CK164" s="161"/>
      <c r="CL164" s="140"/>
      <c r="CM164" s="140"/>
      <c r="CN164" s="61"/>
      <c r="CO164" s="61"/>
      <c r="CP164" s="61"/>
      <c r="CQ164" s="140"/>
      <c r="CR164" s="140"/>
      <c r="CS164" s="140"/>
      <c r="CT164" s="140"/>
      <c r="CU164" s="140"/>
      <c r="CV164" s="158"/>
      <c r="CW164" s="140"/>
      <c r="CX164" s="140"/>
      <c r="CY164" s="155"/>
      <c r="CZ164" s="140"/>
      <c r="DA164" s="140"/>
      <c r="DB164" s="161"/>
      <c r="DC164" s="140"/>
      <c r="DD164" s="140"/>
      <c r="DE164" s="61"/>
      <c r="DF164" s="61"/>
      <c r="DG164" s="61"/>
      <c r="DH164" s="61"/>
      <c r="DI164" s="61"/>
      <c r="DJ164" s="61"/>
    </row>
    <row r="165" spans="3:114" ht="15.75" x14ac:dyDescent="0.25">
      <c r="C165" s="61"/>
      <c r="D165" s="61"/>
      <c r="E165" s="61"/>
      <c r="F165" s="61"/>
      <c r="G165" s="61"/>
      <c r="H165" s="61"/>
      <c r="I165" s="61"/>
      <c r="J165" s="61"/>
      <c r="K165" s="61"/>
      <c r="L165" s="140"/>
      <c r="M165" s="140"/>
      <c r="N165" s="140"/>
      <c r="O165" s="140"/>
      <c r="P165" s="140"/>
      <c r="Q165" s="140"/>
      <c r="R165" s="140"/>
      <c r="S165" s="140"/>
      <c r="T165" s="140"/>
      <c r="U165" s="140"/>
      <c r="V165" s="140"/>
      <c r="W165" s="140"/>
      <c r="X165" s="140"/>
      <c r="Y165" s="157"/>
      <c r="Z165" s="157"/>
      <c r="AA165" s="157"/>
      <c r="AB165" s="158"/>
      <c r="AC165" s="61"/>
      <c r="AD165" s="152"/>
      <c r="AE165" s="287"/>
      <c r="BH165" s="61"/>
      <c r="BI165" s="140"/>
      <c r="BJ165" s="140"/>
      <c r="BK165" s="140"/>
      <c r="BL165" s="140"/>
      <c r="BM165" s="140"/>
      <c r="BN165" s="158"/>
      <c r="BO165" s="140"/>
      <c r="BP165" s="140"/>
      <c r="BQ165" s="155"/>
      <c r="BR165" s="140"/>
      <c r="BS165" s="140"/>
      <c r="BT165" s="161"/>
      <c r="BU165" s="140"/>
      <c r="BV165" s="140"/>
      <c r="BW165" s="61"/>
      <c r="BX165" s="61"/>
      <c r="BY165" s="61"/>
      <c r="BZ165" s="140"/>
      <c r="CA165" s="140"/>
      <c r="CB165" s="140"/>
      <c r="CC165" s="140"/>
      <c r="CD165" s="140"/>
      <c r="CE165" s="158"/>
      <c r="CF165" s="140"/>
      <c r="CG165" s="140"/>
      <c r="CH165" s="155"/>
      <c r="CI165" s="140"/>
      <c r="CJ165" s="140"/>
      <c r="CK165" s="161"/>
      <c r="CL165" s="140"/>
      <c r="CM165" s="140"/>
      <c r="CN165" s="61"/>
      <c r="CO165" s="61"/>
      <c r="CP165" s="61"/>
      <c r="CQ165" s="140"/>
      <c r="CR165" s="140"/>
      <c r="CS165" s="140"/>
      <c r="CT165" s="140"/>
      <c r="CU165" s="140"/>
      <c r="CV165" s="158"/>
      <c r="CW165" s="140"/>
      <c r="CX165" s="140"/>
      <c r="CY165" s="155"/>
      <c r="CZ165" s="140"/>
      <c r="DA165" s="140"/>
      <c r="DB165" s="161"/>
      <c r="DC165" s="140"/>
      <c r="DD165" s="140"/>
      <c r="DE165" s="61"/>
      <c r="DF165" s="61"/>
      <c r="DG165" s="61"/>
      <c r="DH165" s="61"/>
      <c r="DI165" s="61"/>
      <c r="DJ165" s="61"/>
    </row>
    <row r="166" spans="3:114" ht="15.75" x14ac:dyDescent="0.25">
      <c r="C166" s="61"/>
      <c r="D166" s="61"/>
      <c r="E166" s="61"/>
      <c r="F166" s="61"/>
      <c r="G166" s="61"/>
      <c r="H166" s="61"/>
      <c r="I166" s="61"/>
      <c r="J166" s="61"/>
      <c r="K166" s="61"/>
      <c r="L166" s="140"/>
      <c r="M166" s="140"/>
      <c r="N166" s="140"/>
      <c r="O166" s="140"/>
      <c r="P166" s="140"/>
      <c r="Q166" s="140"/>
      <c r="R166" s="140"/>
      <c r="S166" s="140"/>
      <c r="T166" s="140"/>
      <c r="U166" s="140"/>
      <c r="V166" s="140"/>
      <c r="W166" s="140"/>
      <c r="X166" s="140"/>
      <c r="Y166" s="157"/>
      <c r="Z166" s="157"/>
      <c r="AA166" s="157"/>
      <c r="AB166" s="158"/>
      <c r="AC166" s="61"/>
      <c r="AD166" s="152"/>
      <c r="AE166" s="287"/>
      <c r="BH166" s="61"/>
      <c r="BI166" s="140"/>
      <c r="BJ166" s="140"/>
      <c r="BK166" s="140"/>
      <c r="BL166" s="140"/>
      <c r="BM166" s="140"/>
      <c r="BN166" s="158"/>
      <c r="BO166" s="140"/>
      <c r="BP166" s="140"/>
      <c r="BQ166" s="155"/>
      <c r="BR166" s="140"/>
      <c r="BS166" s="140"/>
      <c r="BT166" s="161"/>
      <c r="BU166" s="140"/>
      <c r="BV166" s="140"/>
      <c r="BW166" s="61"/>
      <c r="BX166" s="61"/>
      <c r="BY166" s="61"/>
      <c r="BZ166" s="140"/>
      <c r="CA166" s="140"/>
      <c r="CB166" s="140"/>
      <c r="CC166" s="140"/>
      <c r="CD166" s="140"/>
      <c r="CE166" s="158"/>
      <c r="CF166" s="140"/>
      <c r="CG166" s="140"/>
      <c r="CH166" s="155"/>
      <c r="CI166" s="140"/>
      <c r="CJ166" s="140"/>
      <c r="CK166" s="161"/>
      <c r="CL166" s="140"/>
      <c r="CM166" s="140"/>
      <c r="CN166" s="61"/>
      <c r="CO166" s="61"/>
      <c r="CP166" s="61"/>
      <c r="CQ166" s="140"/>
      <c r="CR166" s="140"/>
      <c r="CS166" s="140"/>
      <c r="CT166" s="140"/>
      <c r="CU166" s="140"/>
      <c r="CV166" s="158"/>
      <c r="CW166" s="140"/>
      <c r="CX166" s="140"/>
      <c r="CY166" s="155"/>
      <c r="CZ166" s="140"/>
      <c r="DA166" s="140"/>
      <c r="DB166" s="161"/>
      <c r="DC166" s="140"/>
      <c r="DD166" s="140"/>
      <c r="DE166" s="61"/>
      <c r="DF166" s="61"/>
      <c r="DG166" s="61"/>
      <c r="DH166" s="61"/>
      <c r="DI166" s="61"/>
      <c r="DJ166" s="61"/>
    </row>
    <row r="167" spans="3:114" ht="15.75" x14ac:dyDescent="0.25">
      <c r="C167" s="61"/>
      <c r="D167" s="61"/>
      <c r="E167" s="61"/>
      <c r="F167" s="170"/>
      <c r="G167" s="61"/>
      <c r="H167" s="61"/>
      <c r="I167" s="61"/>
      <c r="J167" s="61"/>
      <c r="K167" s="61"/>
      <c r="L167" s="140"/>
      <c r="M167" s="140"/>
      <c r="N167" s="140"/>
      <c r="O167" s="140"/>
      <c r="P167" s="140"/>
      <c r="Q167" s="140"/>
      <c r="R167" s="140"/>
      <c r="S167" s="140"/>
      <c r="T167" s="140"/>
      <c r="U167" s="140"/>
      <c r="V167" s="140"/>
      <c r="W167" s="140"/>
      <c r="X167" s="140"/>
      <c r="Y167" s="171"/>
      <c r="Z167" s="171"/>
      <c r="AA167" s="171"/>
      <c r="AB167" s="158"/>
      <c r="AC167" s="61"/>
      <c r="AD167" s="152"/>
      <c r="AE167" s="287"/>
      <c r="BH167" s="61"/>
      <c r="BI167" s="140"/>
      <c r="BJ167" s="140"/>
      <c r="BK167" s="140"/>
      <c r="BL167" s="140"/>
      <c r="BM167" s="140"/>
      <c r="BN167" s="158"/>
      <c r="BO167" s="140"/>
      <c r="BP167" s="140"/>
      <c r="BQ167" s="155"/>
      <c r="BR167" s="140"/>
      <c r="BS167" s="140"/>
      <c r="BT167" s="161"/>
      <c r="BU167" s="140"/>
      <c r="BV167" s="140"/>
      <c r="BW167" s="61"/>
      <c r="BX167" s="61"/>
      <c r="BY167" s="61"/>
      <c r="BZ167" s="140"/>
      <c r="CA167" s="140"/>
      <c r="CB167" s="140"/>
      <c r="CC167" s="140"/>
      <c r="CD167" s="140"/>
      <c r="CE167" s="158"/>
      <c r="CF167" s="140"/>
      <c r="CG167" s="140"/>
      <c r="CH167" s="155"/>
      <c r="CI167" s="140"/>
      <c r="CJ167" s="140"/>
      <c r="CK167" s="161"/>
      <c r="CL167" s="140"/>
      <c r="CM167" s="140"/>
      <c r="CN167" s="61"/>
      <c r="CO167" s="61"/>
      <c r="CP167" s="61"/>
      <c r="CQ167" s="140"/>
      <c r="CR167" s="140"/>
      <c r="CS167" s="140"/>
      <c r="CT167" s="140"/>
      <c r="CU167" s="140"/>
      <c r="CV167" s="158"/>
      <c r="CW167" s="140"/>
      <c r="CX167" s="140"/>
      <c r="CY167" s="155"/>
      <c r="CZ167" s="140"/>
      <c r="DA167" s="140"/>
      <c r="DB167" s="161"/>
      <c r="DC167" s="140"/>
      <c r="DD167" s="140"/>
      <c r="DE167" s="61"/>
      <c r="DF167" s="61"/>
      <c r="DG167" s="61"/>
      <c r="DH167" s="61"/>
      <c r="DI167" s="61"/>
      <c r="DJ167" s="61"/>
    </row>
    <row r="168" spans="3:114" ht="15.75" x14ac:dyDescent="0.25">
      <c r="C168" s="61"/>
      <c r="D168" s="61"/>
      <c r="E168" s="61"/>
      <c r="F168" s="146"/>
      <c r="G168" s="172"/>
      <c r="H168" s="172"/>
      <c r="I168" s="61"/>
      <c r="J168" s="61"/>
      <c r="K168" s="61"/>
      <c r="L168" s="140"/>
      <c r="M168" s="140"/>
      <c r="N168" s="140"/>
      <c r="O168" s="140"/>
      <c r="P168" s="140"/>
      <c r="Q168" s="140"/>
      <c r="R168" s="140"/>
      <c r="S168" s="140"/>
      <c r="T168" s="140"/>
      <c r="U168" s="140"/>
      <c r="V168" s="140"/>
      <c r="W168" s="140"/>
      <c r="X168" s="140"/>
      <c r="Y168" s="156"/>
      <c r="Z168" s="156"/>
      <c r="AA168" s="156"/>
      <c r="AB168" s="158"/>
      <c r="AC168" s="61"/>
      <c r="AD168" s="152"/>
      <c r="AE168" s="287"/>
      <c r="BH168" s="61"/>
      <c r="BI168" s="140"/>
      <c r="BJ168" s="140"/>
      <c r="BK168" s="140"/>
      <c r="BL168" s="140"/>
      <c r="BM168" s="140"/>
      <c r="BN168" s="158"/>
      <c r="BO168" s="140"/>
      <c r="BP168" s="140"/>
      <c r="BQ168" s="155"/>
      <c r="BR168" s="140"/>
      <c r="BS168" s="140"/>
      <c r="BT168" s="161"/>
      <c r="BU168" s="140"/>
      <c r="BV168" s="140"/>
      <c r="BW168" s="61"/>
      <c r="BX168" s="61"/>
      <c r="BY168" s="61"/>
      <c r="BZ168" s="140"/>
      <c r="CA168" s="140"/>
      <c r="CB168" s="140"/>
      <c r="CC168" s="140"/>
      <c r="CD168" s="140"/>
      <c r="CE168" s="158"/>
      <c r="CF168" s="140"/>
      <c r="CG168" s="140"/>
      <c r="CH168" s="155"/>
      <c r="CI168" s="140"/>
      <c r="CJ168" s="140"/>
      <c r="CK168" s="161"/>
      <c r="CL168" s="140"/>
      <c r="CM168" s="140"/>
      <c r="CN168" s="61"/>
      <c r="CO168" s="61"/>
      <c r="CP168" s="61"/>
      <c r="CQ168" s="140"/>
      <c r="CR168" s="140"/>
      <c r="CS168" s="140"/>
      <c r="CT168" s="140"/>
      <c r="CU168" s="140"/>
      <c r="CV168" s="158"/>
      <c r="CW168" s="140"/>
      <c r="CX168" s="140"/>
      <c r="CY168" s="155"/>
      <c r="CZ168" s="140"/>
      <c r="DA168" s="140"/>
      <c r="DB168" s="161"/>
      <c r="DC168" s="140"/>
      <c r="DD168" s="140"/>
      <c r="DE168" s="61"/>
      <c r="DF168" s="61"/>
      <c r="DG168" s="61"/>
      <c r="DH168" s="61"/>
      <c r="DI168" s="61"/>
      <c r="DJ168" s="61"/>
    </row>
    <row r="169" spans="3:114" ht="15.75" x14ac:dyDescent="0.25">
      <c r="C169" s="61"/>
      <c r="D169" s="61"/>
      <c r="E169" s="61"/>
      <c r="F169" s="61"/>
      <c r="G169" s="166"/>
      <c r="H169" s="167"/>
      <c r="I169" s="61"/>
      <c r="J169" s="61"/>
      <c r="K169" s="61"/>
      <c r="L169" s="140"/>
      <c r="M169" s="140"/>
      <c r="N169" s="140"/>
      <c r="O169" s="140"/>
      <c r="P169" s="140"/>
      <c r="Q169" s="140"/>
      <c r="R169" s="140"/>
      <c r="S169" s="140"/>
      <c r="T169" s="140"/>
      <c r="U169" s="140"/>
      <c r="V169" s="140"/>
      <c r="W169" s="140"/>
      <c r="X169" s="140"/>
      <c r="Y169" s="156"/>
      <c r="Z169" s="156"/>
      <c r="AA169" s="156"/>
      <c r="AB169" s="158"/>
      <c r="AC169" s="61"/>
      <c r="AD169" s="152"/>
      <c r="AE169" s="287"/>
      <c r="BH169" s="61"/>
      <c r="BI169" s="140"/>
      <c r="BJ169" s="140"/>
      <c r="BK169" s="140"/>
      <c r="BL169" s="140"/>
      <c r="BM169" s="140"/>
      <c r="BN169" s="158"/>
      <c r="BO169" s="140"/>
      <c r="BP169" s="140"/>
      <c r="BQ169" s="155"/>
      <c r="BR169" s="140"/>
      <c r="BS169" s="140"/>
      <c r="BT169" s="161"/>
      <c r="BU169" s="140"/>
      <c r="BV169" s="140"/>
      <c r="BW169" s="61"/>
      <c r="BX169" s="61"/>
      <c r="BY169" s="61"/>
      <c r="BZ169" s="140"/>
      <c r="CA169" s="140"/>
      <c r="CB169" s="140"/>
      <c r="CC169" s="140"/>
      <c r="CD169" s="140"/>
      <c r="CE169" s="158"/>
      <c r="CF169" s="140"/>
      <c r="CG169" s="140"/>
      <c r="CH169" s="155"/>
      <c r="CI169" s="140"/>
      <c r="CJ169" s="140"/>
      <c r="CK169" s="161"/>
      <c r="CL169" s="140"/>
      <c r="CM169" s="140"/>
      <c r="CN169" s="61"/>
      <c r="CO169" s="61"/>
      <c r="CP169" s="61"/>
      <c r="CQ169" s="140"/>
      <c r="CR169" s="140"/>
      <c r="CS169" s="140"/>
      <c r="CT169" s="140"/>
      <c r="CU169" s="140"/>
      <c r="CV169" s="158"/>
      <c r="CW169" s="140"/>
      <c r="CX169" s="140"/>
      <c r="CY169" s="155"/>
      <c r="CZ169" s="140"/>
      <c r="DA169" s="140"/>
      <c r="DB169" s="161"/>
      <c r="DC169" s="140"/>
      <c r="DD169" s="140"/>
      <c r="DE169" s="61"/>
      <c r="DF169" s="61"/>
      <c r="DG169" s="61"/>
      <c r="DH169" s="61"/>
      <c r="DI169" s="61"/>
      <c r="DJ169" s="61"/>
    </row>
    <row r="170" spans="3:114" ht="15.75" x14ac:dyDescent="0.25">
      <c r="C170" s="61"/>
      <c r="D170" s="61"/>
      <c r="E170" s="61"/>
      <c r="F170" s="61"/>
      <c r="G170" s="168"/>
      <c r="H170" s="169"/>
      <c r="I170" s="61"/>
      <c r="J170" s="61"/>
      <c r="K170" s="61"/>
      <c r="L170" s="140"/>
      <c r="M170" s="140"/>
      <c r="N170" s="140"/>
      <c r="O170" s="140"/>
      <c r="P170" s="140"/>
      <c r="Q170" s="140"/>
      <c r="R170" s="140"/>
      <c r="S170" s="140"/>
      <c r="T170" s="140"/>
      <c r="U170" s="140"/>
      <c r="V170" s="140"/>
      <c r="W170" s="140"/>
      <c r="X170" s="140"/>
      <c r="Y170" s="173"/>
      <c r="Z170" s="173"/>
      <c r="AA170" s="173"/>
      <c r="AB170" s="158"/>
      <c r="AC170" s="61"/>
      <c r="AD170" s="152"/>
      <c r="AE170" s="287"/>
      <c r="BH170" s="61"/>
      <c r="BI170" s="140"/>
      <c r="BJ170" s="140"/>
      <c r="BK170" s="140"/>
      <c r="BL170" s="140"/>
      <c r="BM170" s="140"/>
      <c r="BN170" s="158"/>
      <c r="BO170" s="140"/>
      <c r="BP170" s="140"/>
      <c r="BQ170" s="155"/>
      <c r="BR170" s="140"/>
      <c r="BS170" s="140"/>
      <c r="BT170" s="161"/>
      <c r="BU170" s="140"/>
      <c r="BV170" s="140"/>
      <c r="BW170" s="61"/>
      <c r="BX170" s="61"/>
      <c r="BY170" s="61"/>
      <c r="BZ170" s="140"/>
      <c r="CA170" s="140"/>
      <c r="CB170" s="140"/>
      <c r="CC170" s="140"/>
      <c r="CD170" s="140"/>
      <c r="CE170" s="158"/>
      <c r="CF170" s="140"/>
      <c r="CG170" s="140"/>
      <c r="CH170" s="155"/>
      <c r="CI170" s="140"/>
      <c r="CJ170" s="140"/>
      <c r="CK170" s="161"/>
      <c r="CL170" s="140"/>
      <c r="CM170" s="140"/>
      <c r="CN170" s="61"/>
      <c r="CO170" s="61"/>
      <c r="CP170" s="61"/>
      <c r="CQ170" s="140"/>
      <c r="CR170" s="140"/>
      <c r="CS170" s="140"/>
      <c r="CT170" s="140"/>
      <c r="CU170" s="140"/>
      <c r="CV170" s="158"/>
      <c r="CW170" s="140"/>
      <c r="CX170" s="140"/>
      <c r="CY170" s="155"/>
      <c r="CZ170" s="140"/>
      <c r="DA170" s="140"/>
      <c r="DB170" s="161"/>
      <c r="DC170" s="140"/>
      <c r="DD170" s="140"/>
      <c r="DE170" s="61"/>
      <c r="DF170" s="61"/>
      <c r="DG170" s="61"/>
      <c r="DH170" s="61"/>
      <c r="DI170" s="61"/>
      <c r="DJ170" s="61"/>
    </row>
    <row r="171" spans="3:114" x14ac:dyDescent="0.25">
      <c r="C171" s="61"/>
      <c r="D171" s="61"/>
      <c r="E171" s="61"/>
      <c r="F171" s="61"/>
      <c r="G171" s="61"/>
      <c r="H171" s="61"/>
      <c r="I171" s="61"/>
      <c r="J171" s="61"/>
      <c r="K171" s="61"/>
      <c r="L171" s="140"/>
      <c r="M171" s="140"/>
      <c r="N171" s="140"/>
      <c r="O171" s="140"/>
      <c r="P171" s="140"/>
      <c r="Q171" s="140"/>
      <c r="R171" s="140"/>
      <c r="S171" s="140"/>
      <c r="T171" s="140"/>
      <c r="U171" s="140"/>
      <c r="V171" s="140"/>
      <c r="W171" s="140"/>
      <c r="X171" s="140"/>
      <c r="Y171" s="174"/>
      <c r="Z171" s="174"/>
      <c r="AA171" s="174"/>
      <c r="AB171" s="158"/>
      <c r="AC171" s="61"/>
      <c r="AD171" s="152"/>
      <c r="AE171" s="287"/>
      <c r="BH171" s="61"/>
      <c r="BI171" s="140"/>
      <c r="BJ171" s="140"/>
      <c r="BK171" s="140"/>
      <c r="BL171" s="140"/>
      <c r="BM171" s="140"/>
      <c r="BN171" s="158"/>
      <c r="BO171" s="140"/>
      <c r="BP171" s="140"/>
      <c r="BQ171" s="155"/>
      <c r="BR171" s="140"/>
      <c r="BS171" s="140"/>
      <c r="BT171" s="161"/>
      <c r="BU171" s="140"/>
      <c r="BV171" s="140"/>
      <c r="BW171" s="61"/>
      <c r="BX171" s="61"/>
      <c r="BY171" s="61"/>
      <c r="BZ171" s="140"/>
      <c r="CA171" s="140"/>
      <c r="CB171" s="140"/>
      <c r="CC171" s="140"/>
      <c r="CD171" s="140"/>
      <c r="CE171" s="158"/>
      <c r="CF171" s="140"/>
      <c r="CG171" s="140"/>
      <c r="CH171" s="155"/>
      <c r="CI171" s="140"/>
      <c r="CJ171" s="140"/>
      <c r="CK171" s="161"/>
      <c r="CL171" s="140"/>
      <c r="CM171" s="140"/>
      <c r="CN171" s="61"/>
      <c r="CO171" s="61"/>
      <c r="CP171" s="61"/>
      <c r="CQ171" s="140"/>
      <c r="CR171" s="140"/>
      <c r="CS171" s="140"/>
      <c r="CT171" s="140"/>
      <c r="CU171" s="140"/>
      <c r="CV171" s="158"/>
      <c r="CW171" s="140"/>
      <c r="CX171" s="140"/>
      <c r="CY171" s="155"/>
      <c r="CZ171" s="140"/>
      <c r="DA171" s="140"/>
      <c r="DB171" s="161"/>
      <c r="DC171" s="140"/>
      <c r="DD171" s="140"/>
      <c r="DE171" s="61"/>
      <c r="DF171" s="61"/>
      <c r="DG171" s="61"/>
      <c r="DH171" s="61"/>
      <c r="DI171" s="61"/>
      <c r="DJ171" s="61"/>
    </row>
    <row r="172" spans="3:114" ht="15.75" customHeight="1" x14ac:dyDescent="0.25">
      <c r="C172" s="61"/>
      <c r="D172" s="61"/>
      <c r="E172" s="61"/>
      <c r="F172" s="61"/>
      <c r="G172" s="61"/>
      <c r="H172" s="61"/>
      <c r="I172" s="61"/>
      <c r="J172" s="61"/>
      <c r="K172" s="61"/>
      <c r="L172" s="140"/>
      <c r="M172" s="140"/>
      <c r="N172" s="140"/>
      <c r="O172" s="140"/>
      <c r="P172" s="140"/>
      <c r="Q172" s="140"/>
      <c r="R172" s="140"/>
      <c r="S172" s="140"/>
      <c r="T172" s="140"/>
      <c r="U172" s="140"/>
      <c r="V172" s="140"/>
      <c r="W172" s="140"/>
      <c r="X172" s="140"/>
      <c r="Y172" s="157"/>
      <c r="Z172" s="157"/>
      <c r="AA172" s="157"/>
      <c r="AB172" s="158"/>
      <c r="AC172" s="61"/>
      <c r="AD172" s="152"/>
      <c r="AE172" s="287"/>
      <c r="BH172" s="61"/>
      <c r="BI172" s="140"/>
      <c r="BJ172" s="140"/>
      <c r="BK172" s="140"/>
      <c r="BL172" s="140"/>
      <c r="BM172" s="140"/>
      <c r="BN172" s="158"/>
      <c r="BO172" s="140"/>
      <c r="BP172" s="140"/>
      <c r="BQ172" s="155"/>
      <c r="BR172" s="140"/>
      <c r="BS172" s="140"/>
      <c r="BT172" s="161"/>
      <c r="BU172" s="140"/>
      <c r="BV172" s="140"/>
      <c r="BW172" s="61"/>
      <c r="BX172" s="61"/>
      <c r="BY172" s="61"/>
      <c r="BZ172" s="140"/>
      <c r="CA172" s="140"/>
      <c r="CB172" s="140"/>
      <c r="CC172" s="140"/>
      <c r="CD172" s="140"/>
      <c r="CE172" s="158"/>
      <c r="CF172" s="140"/>
      <c r="CG172" s="140"/>
      <c r="CH172" s="155"/>
      <c r="CI172" s="140"/>
      <c r="CJ172" s="140"/>
      <c r="CK172" s="161"/>
      <c r="CL172" s="140"/>
      <c r="CM172" s="140"/>
      <c r="CN172" s="61"/>
      <c r="CO172" s="61"/>
      <c r="CP172" s="61"/>
      <c r="CQ172" s="140"/>
      <c r="CR172" s="140"/>
      <c r="CS172" s="140"/>
      <c r="CT172" s="140"/>
      <c r="CU172" s="140"/>
      <c r="CV172" s="158"/>
      <c r="CW172" s="140"/>
      <c r="CX172" s="140"/>
      <c r="CY172" s="155"/>
      <c r="CZ172" s="140"/>
      <c r="DA172" s="140"/>
      <c r="DB172" s="161"/>
      <c r="DC172" s="140"/>
      <c r="DD172" s="140"/>
      <c r="DE172" s="61"/>
      <c r="DF172" s="61"/>
      <c r="DG172" s="61"/>
      <c r="DH172" s="61"/>
      <c r="DI172" s="61"/>
      <c r="DJ172" s="61"/>
    </row>
    <row r="173" spans="3:114" ht="16.5" customHeight="1" x14ac:dyDescent="0.25">
      <c r="C173" s="61"/>
      <c r="D173" s="61"/>
      <c r="E173" s="61"/>
      <c r="F173" s="61"/>
      <c r="G173" s="61"/>
      <c r="H173" s="61"/>
      <c r="I173" s="61"/>
      <c r="J173" s="61"/>
      <c r="K173" s="61"/>
      <c r="L173" s="140"/>
      <c r="M173" s="140"/>
      <c r="N173" s="140"/>
      <c r="O173" s="140"/>
      <c r="P173" s="140"/>
      <c r="Q173" s="140"/>
      <c r="R173" s="140"/>
      <c r="S173" s="140"/>
      <c r="T173" s="140"/>
      <c r="U173" s="140"/>
      <c r="V173" s="140"/>
      <c r="W173" s="140"/>
      <c r="X173" s="140"/>
      <c r="Y173" s="157"/>
      <c r="Z173" s="157"/>
      <c r="AA173" s="157"/>
      <c r="AB173" s="158"/>
      <c r="AC173" s="61"/>
      <c r="AD173" s="152"/>
      <c r="AE173" s="287"/>
      <c r="BH173" s="61"/>
      <c r="BI173" s="140"/>
      <c r="BJ173" s="140"/>
      <c r="BK173" s="140"/>
      <c r="BL173" s="140"/>
      <c r="BM173" s="140"/>
      <c r="BN173" s="158"/>
      <c r="BO173" s="140"/>
      <c r="BP173" s="140"/>
      <c r="BQ173" s="155"/>
      <c r="BR173" s="140"/>
      <c r="BS173" s="140"/>
      <c r="BT173" s="161"/>
      <c r="BU173" s="140"/>
      <c r="BV173" s="140"/>
      <c r="BW173" s="61"/>
      <c r="BX173" s="61"/>
      <c r="BY173" s="61"/>
      <c r="BZ173" s="140"/>
      <c r="CA173" s="140"/>
      <c r="CB173" s="140"/>
      <c r="CC173" s="140"/>
      <c r="CD173" s="140"/>
      <c r="CE173" s="158"/>
      <c r="CF173" s="140"/>
      <c r="CG173" s="140"/>
      <c r="CH173" s="155"/>
      <c r="CI173" s="140"/>
      <c r="CJ173" s="140"/>
      <c r="CK173" s="161"/>
      <c r="CL173" s="140"/>
      <c r="CM173" s="140"/>
      <c r="CN173" s="61"/>
      <c r="CO173" s="61"/>
      <c r="CP173" s="61"/>
      <c r="CQ173" s="140"/>
      <c r="CR173" s="140"/>
      <c r="CS173" s="140"/>
      <c r="CT173" s="140"/>
      <c r="CU173" s="140"/>
      <c r="CV173" s="158"/>
      <c r="CW173" s="140"/>
      <c r="CX173" s="140"/>
      <c r="CY173" s="155"/>
      <c r="CZ173" s="140"/>
      <c r="DA173" s="140"/>
      <c r="DB173" s="161"/>
      <c r="DC173" s="140"/>
      <c r="DD173" s="140"/>
      <c r="DE173" s="61"/>
      <c r="DF173" s="61"/>
      <c r="DG173" s="61"/>
      <c r="DH173" s="61"/>
      <c r="DI173" s="61"/>
      <c r="DJ173" s="61"/>
    </row>
    <row r="174" spans="3:114" ht="15.75" customHeight="1" x14ac:dyDescent="0.25">
      <c r="C174" s="61"/>
      <c r="D174" s="61"/>
      <c r="E174" s="61"/>
      <c r="F174" s="61"/>
      <c r="G174" s="61"/>
      <c r="H174" s="61"/>
      <c r="I174" s="61"/>
      <c r="J174" s="61"/>
      <c r="K174" s="61"/>
      <c r="L174" s="140"/>
      <c r="M174" s="140"/>
      <c r="N174" s="140"/>
      <c r="O174" s="140"/>
      <c r="P174" s="140"/>
      <c r="Q174" s="140"/>
      <c r="R174" s="140"/>
      <c r="S174" s="140"/>
      <c r="T174" s="140"/>
      <c r="U174" s="140"/>
      <c r="V174" s="140"/>
      <c r="W174" s="140"/>
      <c r="X174" s="140"/>
      <c r="Y174" s="157"/>
      <c r="Z174" s="157"/>
      <c r="AA174" s="157"/>
      <c r="AB174" s="158"/>
      <c r="AC174" s="61"/>
      <c r="AD174" s="152"/>
      <c r="AE174" s="287"/>
      <c r="BH174" s="61"/>
      <c r="BI174" s="140"/>
      <c r="BJ174" s="140"/>
      <c r="BK174" s="140"/>
      <c r="BL174" s="140"/>
      <c r="BM174" s="140"/>
      <c r="BN174" s="158"/>
      <c r="BO174" s="140"/>
      <c r="BP174" s="140"/>
      <c r="BQ174" s="155"/>
      <c r="BR174" s="140"/>
      <c r="BS174" s="140"/>
      <c r="BT174" s="161"/>
      <c r="BU174" s="140"/>
      <c r="BV174" s="140"/>
      <c r="BW174" s="61"/>
      <c r="BX174" s="61"/>
      <c r="BY174" s="61"/>
      <c r="BZ174" s="140"/>
      <c r="CA174" s="140"/>
      <c r="CB174" s="140"/>
      <c r="CC174" s="140"/>
      <c r="CD174" s="140"/>
      <c r="CE174" s="158"/>
      <c r="CF174" s="140"/>
      <c r="CG174" s="140"/>
      <c r="CH174" s="155"/>
      <c r="CI174" s="140"/>
      <c r="CJ174" s="140"/>
      <c r="CK174" s="161"/>
      <c r="CL174" s="140"/>
      <c r="CM174" s="140"/>
      <c r="CN174" s="61"/>
      <c r="CO174" s="61"/>
      <c r="CP174" s="61"/>
      <c r="CQ174" s="140"/>
      <c r="CR174" s="140"/>
      <c r="CS174" s="140"/>
      <c r="CT174" s="140"/>
      <c r="CU174" s="140"/>
      <c r="CV174" s="158"/>
      <c r="CW174" s="140"/>
      <c r="CX174" s="140"/>
      <c r="CY174" s="155"/>
      <c r="CZ174" s="140"/>
      <c r="DA174" s="140"/>
      <c r="DB174" s="161"/>
      <c r="DC174" s="140"/>
      <c r="DD174" s="140"/>
      <c r="DE174" s="61"/>
      <c r="DF174" s="61"/>
      <c r="DG174" s="61"/>
      <c r="DH174" s="61"/>
      <c r="DI174" s="61"/>
      <c r="DJ174" s="61"/>
    </row>
    <row r="175" spans="3:114" ht="15.75" customHeight="1" x14ac:dyDescent="0.25">
      <c r="C175" s="175"/>
      <c r="D175" s="175"/>
      <c r="E175" s="175"/>
      <c r="F175" s="61"/>
      <c r="G175" s="61"/>
      <c r="H175" s="61"/>
      <c r="I175" s="61"/>
      <c r="J175" s="61"/>
      <c r="K175" s="61"/>
      <c r="L175" s="140"/>
      <c r="M175" s="140"/>
      <c r="N175" s="140"/>
      <c r="O175" s="140"/>
      <c r="P175" s="140"/>
      <c r="Q175" s="140"/>
      <c r="R175" s="140"/>
      <c r="S175" s="140"/>
      <c r="T175" s="140"/>
      <c r="U175" s="140"/>
      <c r="V175" s="140"/>
      <c r="W175" s="140"/>
      <c r="X175" s="140"/>
      <c r="Y175" s="157"/>
      <c r="Z175" s="157"/>
      <c r="AA175" s="157"/>
      <c r="AB175" s="158"/>
      <c r="AC175" s="61"/>
      <c r="AD175" s="152"/>
      <c r="AE175" s="287"/>
      <c r="BH175" s="61"/>
      <c r="BI175" s="140"/>
      <c r="BJ175" s="140"/>
      <c r="BK175" s="140"/>
      <c r="BL175" s="140"/>
      <c r="BM175" s="140"/>
      <c r="BN175" s="158"/>
      <c r="BO175" s="140"/>
      <c r="BP175" s="140"/>
      <c r="BQ175" s="155"/>
      <c r="BR175" s="140"/>
      <c r="BS175" s="140"/>
      <c r="BT175" s="161"/>
      <c r="BU175" s="140"/>
      <c r="BV175" s="140"/>
      <c r="BW175" s="61"/>
      <c r="BX175" s="61"/>
      <c r="BY175" s="61"/>
      <c r="BZ175" s="140"/>
      <c r="CA175" s="140"/>
      <c r="CB175" s="140"/>
      <c r="CC175" s="140"/>
      <c r="CD175" s="140"/>
      <c r="CE175" s="158"/>
      <c r="CF175" s="140"/>
      <c r="CG175" s="140"/>
      <c r="CH175" s="155"/>
      <c r="CI175" s="140"/>
      <c r="CJ175" s="140"/>
      <c r="CK175" s="161"/>
      <c r="CL175" s="140"/>
      <c r="CM175" s="140"/>
      <c r="CN175" s="61"/>
      <c r="CO175" s="61"/>
      <c r="CP175" s="61"/>
      <c r="CQ175" s="140"/>
      <c r="CR175" s="140"/>
      <c r="CS175" s="140"/>
      <c r="CT175" s="140"/>
      <c r="CU175" s="140"/>
      <c r="CV175" s="158"/>
      <c r="CW175" s="140"/>
      <c r="CX175" s="140"/>
      <c r="CY175" s="155"/>
      <c r="CZ175" s="140"/>
      <c r="DA175" s="140"/>
      <c r="DB175" s="161"/>
      <c r="DC175" s="140"/>
      <c r="DD175" s="140"/>
      <c r="DE175" s="61"/>
      <c r="DF175" s="61"/>
      <c r="DG175" s="61"/>
      <c r="DH175" s="61"/>
      <c r="DI175" s="61"/>
      <c r="DJ175" s="61"/>
    </row>
    <row r="176" spans="3:114" ht="15.75" customHeight="1" x14ac:dyDescent="0.25">
      <c r="C176" s="175"/>
      <c r="D176" s="175"/>
      <c r="E176" s="175"/>
      <c r="F176" s="152"/>
      <c r="G176" s="61"/>
      <c r="H176" s="61"/>
      <c r="I176" s="61"/>
      <c r="J176" s="61"/>
      <c r="K176" s="61"/>
      <c r="L176" s="140"/>
      <c r="M176" s="140"/>
      <c r="N176" s="140"/>
      <c r="O176" s="140"/>
      <c r="P176" s="140"/>
      <c r="Q176" s="140"/>
      <c r="R176" s="140"/>
      <c r="S176" s="140"/>
      <c r="T176" s="140"/>
      <c r="U176" s="140"/>
      <c r="V176" s="140"/>
      <c r="W176" s="140"/>
      <c r="X176" s="140"/>
      <c r="Y176" s="157"/>
      <c r="Z176" s="157"/>
      <c r="AA176" s="157"/>
      <c r="AB176" s="158"/>
      <c r="AC176" s="61"/>
      <c r="AD176" s="152"/>
      <c r="AE176" s="287"/>
      <c r="BH176" s="61"/>
      <c r="BI176" s="140"/>
      <c r="BJ176" s="140"/>
      <c r="BK176" s="140"/>
      <c r="BL176" s="140"/>
      <c r="BM176" s="140"/>
      <c r="BN176" s="158"/>
      <c r="BO176" s="140"/>
      <c r="BP176" s="140"/>
      <c r="BQ176" s="155"/>
      <c r="BR176" s="140"/>
      <c r="BS176" s="140"/>
      <c r="BT176" s="161"/>
      <c r="BU176" s="140"/>
      <c r="BV176" s="140"/>
      <c r="BW176" s="61"/>
      <c r="BX176" s="61"/>
      <c r="BY176" s="61"/>
      <c r="BZ176" s="140"/>
      <c r="CA176" s="140"/>
      <c r="CB176" s="140"/>
      <c r="CC176" s="140"/>
      <c r="CD176" s="140"/>
      <c r="CE176" s="158"/>
      <c r="CF176" s="140"/>
      <c r="CG176" s="140"/>
      <c r="CH176" s="155"/>
      <c r="CI176" s="140"/>
      <c r="CJ176" s="140"/>
      <c r="CK176" s="161"/>
      <c r="CL176" s="140"/>
      <c r="CM176" s="140"/>
      <c r="CN176" s="61"/>
      <c r="CO176" s="61"/>
      <c r="CP176" s="61"/>
      <c r="CQ176" s="140"/>
      <c r="CR176" s="140"/>
      <c r="CS176" s="140"/>
      <c r="CT176" s="140"/>
      <c r="CU176" s="140"/>
      <c r="CV176" s="158"/>
      <c r="CW176" s="140"/>
      <c r="CX176" s="140"/>
      <c r="CY176" s="155"/>
      <c r="CZ176" s="140"/>
      <c r="DA176" s="140"/>
      <c r="DB176" s="161"/>
      <c r="DC176" s="140"/>
      <c r="DD176" s="140"/>
      <c r="DE176" s="61"/>
      <c r="DF176" s="61"/>
      <c r="DG176" s="61"/>
      <c r="DH176" s="61"/>
      <c r="DI176" s="61"/>
      <c r="DJ176" s="61"/>
    </row>
    <row r="177" spans="2:114" ht="15.75" x14ac:dyDescent="0.25">
      <c r="C177" s="61"/>
      <c r="D177" s="61"/>
      <c r="E177" s="61"/>
      <c r="F177" s="61"/>
      <c r="G177" s="61"/>
      <c r="H177" s="61"/>
      <c r="I177" s="61"/>
      <c r="J177" s="61"/>
      <c r="K177" s="61"/>
      <c r="L177" s="140"/>
      <c r="M177" s="140"/>
      <c r="N177" s="140"/>
      <c r="O177" s="140"/>
      <c r="P177" s="140"/>
      <c r="Q177" s="140"/>
      <c r="R177" s="140"/>
      <c r="S177" s="140"/>
      <c r="T177" s="140"/>
      <c r="U177" s="140"/>
      <c r="V177" s="140"/>
      <c r="W177" s="140"/>
      <c r="X177" s="140"/>
      <c r="Y177" s="157"/>
      <c r="Z177" s="157"/>
      <c r="AA177" s="157"/>
      <c r="AB177" s="158"/>
      <c r="AC177" s="61"/>
      <c r="AD177" s="152"/>
      <c r="AE177" s="287"/>
      <c r="BH177" s="61"/>
      <c r="BI177" s="140"/>
      <c r="BJ177" s="140"/>
      <c r="BK177" s="140"/>
      <c r="BL177" s="140"/>
      <c r="BM177" s="140"/>
      <c r="BN177" s="158"/>
      <c r="BO177" s="140"/>
      <c r="BP177" s="140"/>
      <c r="BQ177" s="155"/>
      <c r="BR177" s="140"/>
      <c r="BS177" s="140"/>
      <c r="BT177" s="161"/>
      <c r="BU177" s="140"/>
      <c r="BV177" s="140"/>
      <c r="BW177" s="61"/>
      <c r="BX177" s="61"/>
      <c r="BY177" s="61"/>
      <c r="BZ177" s="140"/>
      <c r="CA177" s="140"/>
      <c r="CB177" s="140"/>
      <c r="CC177" s="140"/>
      <c r="CD177" s="140"/>
      <c r="CE177" s="158"/>
      <c r="CF177" s="140"/>
      <c r="CG177" s="140"/>
      <c r="CH177" s="155"/>
      <c r="CI177" s="140"/>
      <c r="CJ177" s="140"/>
      <c r="CK177" s="161"/>
      <c r="CL177" s="140"/>
      <c r="CM177" s="140"/>
      <c r="CN177" s="61"/>
      <c r="CO177" s="61"/>
      <c r="CP177" s="61"/>
      <c r="CQ177" s="140"/>
      <c r="CR177" s="140"/>
      <c r="CS177" s="140"/>
      <c r="CT177" s="140"/>
      <c r="CU177" s="140"/>
      <c r="CV177" s="158"/>
      <c r="CW177" s="140"/>
      <c r="CX177" s="140"/>
      <c r="CY177" s="155"/>
      <c r="CZ177" s="140"/>
      <c r="DA177" s="140"/>
      <c r="DB177" s="161"/>
      <c r="DC177" s="140"/>
      <c r="DD177" s="140"/>
      <c r="DE177" s="61"/>
      <c r="DF177" s="61"/>
      <c r="DG177" s="61"/>
      <c r="DH177" s="61"/>
      <c r="DI177" s="61"/>
      <c r="DJ177" s="61"/>
    </row>
    <row r="178" spans="2:114" ht="15.75" x14ac:dyDescent="0.25">
      <c r="C178" s="61"/>
      <c r="D178" s="61"/>
      <c r="E178" s="61"/>
      <c r="F178" s="61"/>
      <c r="G178" s="61"/>
      <c r="H178" s="61"/>
      <c r="I178" s="61"/>
      <c r="J178" s="61"/>
      <c r="K178" s="61"/>
      <c r="L178" s="140"/>
      <c r="M178" s="140"/>
      <c r="N178" s="140"/>
      <c r="O178" s="140"/>
      <c r="P178" s="140"/>
      <c r="Q178" s="140"/>
      <c r="R178" s="140"/>
      <c r="S178" s="140"/>
      <c r="T178" s="140"/>
      <c r="U178" s="140"/>
      <c r="V178" s="140"/>
      <c r="W178" s="140"/>
      <c r="X178" s="140"/>
      <c r="Y178" s="157"/>
      <c r="Z178" s="157"/>
      <c r="AA178" s="157"/>
      <c r="AB178" s="158"/>
      <c r="AC178" s="61"/>
      <c r="AD178" s="152"/>
      <c r="AE178" s="287"/>
      <c r="BH178" s="61"/>
      <c r="BI178" s="140"/>
      <c r="BJ178" s="140"/>
      <c r="BK178" s="140"/>
      <c r="BL178" s="140"/>
      <c r="BM178" s="140"/>
      <c r="BN178" s="158"/>
      <c r="BO178" s="140"/>
      <c r="BP178" s="140"/>
      <c r="BQ178" s="155"/>
      <c r="BR178" s="140"/>
      <c r="BS178" s="140"/>
      <c r="BT178" s="161"/>
      <c r="BU178" s="140"/>
      <c r="BV178" s="140"/>
      <c r="BW178" s="61"/>
      <c r="BX178" s="61"/>
      <c r="BY178" s="61"/>
      <c r="BZ178" s="140"/>
      <c r="CA178" s="140"/>
      <c r="CB178" s="140"/>
      <c r="CC178" s="140"/>
      <c r="CD178" s="140"/>
      <c r="CE178" s="158"/>
      <c r="CF178" s="140"/>
      <c r="CG178" s="140"/>
      <c r="CH178" s="155"/>
      <c r="CI178" s="140"/>
      <c r="CJ178" s="140"/>
      <c r="CK178" s="161"/>
      <c r="CL178" s="140"/>
      <c r="CM178" s="140"/>
      <c r="CN178" s="61"/>
      <c r="CO178" s="61"/>
      <c r="CP178" s="61"/>
      <c r="CQ178" s="140"/>
      <c r="CR178" s="140"/>
      <c r="CS178" s="140"/>
      <c r="CT178" s="140"/>
      <c r="CU178" s="140"/>
      <c r="CV178" s="158"/>
      <c r="CW178" s="140"/>
      <c r="CX178" s="140"/>
      <c r="CY178" s="155"/>
      <c r="CZ178" s="140"/>
      <c r="DA178" s="140"/>
      <c r="DB178" s="161"/>
      <c r="DC178" s="140"/>
      <c r="DD178" s="140"/>
      <c r="DE178" s="61"/>
      <c r="DF178" s="61"/>
      <c r="DG178" s="61"/>
      <c r="DH178" s="61"/>
      <c r="DI178" s="61"/>
      <c r="DJ178" s="61"/>
    </row>
    <row r="179" spans="2:114" ht="15.75" x14ac:dyDescent="0.25">
      <c r="C179" s="61"/>
      <c r="D179" s="61"/>
      <c r="E179" s="61"/>
      <c r="F179" s="61"/>
      <c r="G179" s="61"/>
      <c r="H179" s="61"/>
      <c r="I179" s="61"/>
      <c r="J179" s="61"/>
      <c r="K179" s="61"/>
      <c r="L179" s="140"/>
      <c r="M179" s="140"/>
      <c r="N179" s="140"/>
      <c r="O179" s="140"/>
      <c r="P179" s="140"/>
      <c r="Q179" s="140"/>
      <c r="R179" s="140"/>
      <c r="S179" s="140"/>
      <c r="T179" s="140"/>
      <c r="U179" s="140"/>
      <c r="V179" s="140"/>
      <c r="W179" s="140"/>
      <c r="X179" s="140"/>
      <c r="Y179" s="157"/>
      <c r="Z179" s="157"/>
      <c r="AA179" s="157"/>
      <c r="AB179" s="158"/>
      <c r="AC179" s="61"/>
      <c r="AD179" s="152"/>
      <c r="AE179" s="287"/>
      <c r="BH179" s="61"/>
      <c r="BI179" s="140"/>
      <c r="BJ179" s="140"/>
      <c r="BK179" s="140"/>
      <c r="BL179" s="140"/>
      <c r="BM179" s="140"/>
      <c r="BN179" s="158"/>
      <c r="BO179" s="140"/>
      <c r="BP179" s="140"/>
      <c r="BQ179" s="155"/>
      <c r="BR179" s="140"/>
      <c r="BS179" s="140"/>
      <c r="BT179" s="161"/>
      <c r="BU179" s="140"/>
      <c r="BV179" s="140"/>
      <c r="BW179" s="61"/>
      <c r="BX179" s="61"/>
      <c r="BY179" s="61"/>
      <c r="BZ179" s="140"/>
      <c r="CA179" s="140"/>
      <c r="CB179" s="140"/>
      <c r="CC179" s="140"/>
      <c r="CD179" s="140"/>
      <c r="CE179" s="158"/>
      <c r="CF179" s="140"/>
      <c r="CG179" s="140"/>
      <c r="CH179" s="155"/>
      <c r="CI179" s="140"/>
      <c r="CJ179" s="140"/>
      <c r="CK179" s="161"/>
      <c r="CL179" s="140"/>
      <c r="CM179" s="140"/>
      <c r="CN179" s="61"/>
      <c r="CO179" s="61"/>
      <c r="CP179" s="61"/>
      <c r="CQ179" s="140"/>
      <c r="CR179" s="140"/>
      <c r="CS179" s="140"/>
      <c r="CT179" s="140"/>
      <c r="CU179" s="140"/>
      <c r="CV179" s="158"/>
      <c r="CW179" s="140"/>
      <c r="CX179" s="140"/>
      <c r="CY179" s="155"/>
      <c r="CZ179" s="140"/>
      <c r="DA179" s="140"/>
      <c r="DB179" s="161"/>
      <c r="DC179" s="140"/>
      <c r="DD179" s="140"/>
      <c r="DE179" s="61"/>
      <c r="DF179" s="61"/>
      <c r="DG179" s="61"/>
      <c r="DH179" s="61"/>
      <c r="DI179" s="61"/>
      <c r="DJ179" s="61"/>
    </row>
    <row r="180" spans="2:114" ht="15.75" x14ac:dyDescent="0.25">
      <c r="C180" s="61"/>
      <c r="D180" s="61"/>
      <c r="E180" s="61"/>
      <c r="F180" s="61"/>
      <c r="G180" s="61"/>
      <c r="H180" s="61"/>
      <c r="I180" s="61"/>
      <c r="J180" s="61"/>
      <c r="K180" s="61"/>
      <c r="L180" s="140"/>
      <c r="M180" s="140"/>
      <c r="N180" s="140"/>
      <c r="O180" s="140"/>
      <c r="P180" s="140"/>
      <c r="Q180" s="140"/>
      <c r="R180" s="140"/>
      <c r="S180" s="140"/>
      <c r="T180" s="140"/>
      <c r="U180" s="140"/>
      <c r="V180" s="140"/>
      <c r="W180" s="140"/>
      <c r="X180" s="140"/>
      <c r="Y180" s="157"/>
      <c r="Z180" s="157"/>
      <c r="AA180" s="157"/>
      <c r="AB180" s="158"/>
      <c r="AC180" s="61"/>
      <c r="AD180" s="152"/>
      <c r="AE180" s="287"/>
      <c r="BH180" s="61"/>
      <c r="BI180" s="140"/>
      <c r="BJ180" s="140"/>
      <c r="BK180" s="140"/>
      <c r="BL180" s="140"/>
      <c r="BM180" s="140"/>
      <c r="BN180" s="158"/>
      <c r="BO180" s="140"/>
      <c r="BP180" s="140"/>
      <c r="BQ180" s="155"/>
      <c r="BR180" s="140"/>
      <c r="BS180" s="140"/>
      <c r="BT180" s="161"/>
      <c r="BU180" s="140"/>
      <c r="BV180" s="140"/>
      <c r="BW180" s="61"/>
      <c r="BX180" s="61"/>
      <c r="BY180" s="61"/>
      <c r="BZ180" s="140"/>
      <c r="CA180" s="140"/>
      <c r="CB180" s="140"/>
      <c r="CC180" s="140"/>
      <c r="CD180" s="140"/>
      <c r="CE180" s="158"/>
      <c r="CF180" s="140"/>
      <c r="CG180" s="140"/>
      <c r="CH180" s="155"/>
      <c r="CI180" s="140"/>
      <c r="CJ180" s="140"/>
      <c r="CK180" s="161"/>
      <c r="CL180" s="140"/>
      <c r="CM180" s="140"/>
      <c r="CN180" s="61"/>
      <c r="CO180" s="61"/>
      <c r="CP180" s="61"/>
      <c r="CQ180" s="140"/>
      <c r="CR180" s="140"/>
      <c r="CS180" s="140"/>
      <c r="CT180" s="140"/>
      <c r="CU180" s="140"/>
      <c r="CV180" s="158"/>
      <c r="CW180" s="140"/>
      <c r="CX180" s="140"/>
      <c r="CY180" s="155"/>
      <c r="CZ180" s="140"/>
      <c r="DA180" s="140"/>
      <c r="DB180" s="161"/>
      <c r="DC180" s="140"/>
      <c r="DD180" s="140"/>
      <c r="DE180" s="61"/>
      <c r="DF180" s="61"/>
      <c r="DG180" s="61"/>
      <c r="DH180" s="61"/>
      <c r="DI180" s="61"/>
      <c r="DJ180" s="61"/>
    </row>
    <row r="181" spans="2:114" ht="15.75" x14ac:dyDescent="0.25">
      <c r="C181" s="61"/>
      <c r="D181" s="61"/>
      <c r="E181" s="61"/>
      <c r="F181" s="61"/>
      <c r="G181" s="61"/>
      <c r="H181" s="61"/>
      <c r="I181" s="61"/>
      <c r="J181" s="61"/>
      <c r="K181" s="61"/>
      <c r="L181" s="140"/>
      <c r="M181" s="140"/>
      <c r="N181" s="140"/>
      <c r="O181" s="140"/>
      <c r="P181" s="140"/>
      <c r="Q181" s="140"/>
      <c r="R181" s="140"/>
      <c r="S181" s="140"/>
      <c r="T181" s="140"/>
      <c r="U181" s="140"/>
      <c r="V181" s="140"/>
      <c r="W181" s="140"/>
      <c r="X181" s="140"/>
      <c r="Y181" s="157"/>
      <c r="Z181" s="157"/>
      <c r="AA181" s="157"/>
      <c r="AB181" s="158"/>
      <c r="AC181" s="61"/>
      <c r="AD181" s="152"/>
      <c r="AE181" s="287"/>
      <c r="BH181" s="61"/>
      <c r="BI181" s="140"/>
      <c r="BJ181" s="140"/>
      <c r="BK181" s="140"/>
      <c r="BL181" s="140"/>
      <c r="BM181" s="140"/>
      <c r="BN181" s="158"/>
      <c r="BO181" s="140"/>
      <c r="BP181" s="140"/>
      <c r="BQ181" s="155"/>
      <c r="BR181" s="140"/>
      <c r="BS181" s="140"/>
      <c r="BT181" s="161"/>
      <c r="BU181" s="140"/>
      <c r="BV181" s="140"/>
      <c r="BW181" s="61"/>
      <c r="BX181" s="61"/>
      <c r="BY181" s="61"/>
      <c r="BZ181" s="140"/>
      <c r="CA181" s="140"/>
      <c r="CB181" s="140"/>
      <c r="CC181" s="140"/>
      <c r="CD181" s="140"/>
      <c r="CE181" s="158"/>
      <c r="CF181" s="140"/>
      <c r="CG181" s="140"/>
      <c r="CH181" s="155"/>
      <c r="CI181" s="140"/>
      <c r="CJ181" s="140"/>
      <c r="CK181" s="161"/>
      <c r="CL181" s="140"/>
      <c r="CM181" s="140"/>
      <c r="CN181" s="61"/>
      <c r="CO181" s="61"/>
      <c r="CP181" s="61"/>
      <c r="CQ181" s="140"/>
      <c r="CR181" s="140"/>
      <c r="CS181" s="140"/>
      <c r="CT181" s="140"/>
      <c r="CU181" s="140"/>
      <c r="CV181" s="158"/>
      <c r="CW181" s="140"/>
      <c r="CX181" s="140"/>
      <c r="CY181" s="155"/>
      <c r="CZ181" s="140"/>
      <c r="DA181" s="140"/>
      <c r="DB181" s="161"/>
      <c r="DC181" s="140"/>
      <c r="DD181" s="140"/>
      <c r="DE181" s="61"/>
      <c r="DF181" s="61"/>
      <c r="DG181" s="61"/>
      <c r="DH181" s="61"/>
      <c r="DI181" s="61"/>
      <c r="DJ181" s="61"/>
    </row>
    <row r="182" spans="2:114" ht="15.75" x14ac:dyDescent="0.25">
      <c r="C182" s="137"/>
      <c r="D182" s="137"/>
      <c r="E182" s="137"/>
      <c r="F182" s="137"/>
      <c r="G182" s="61"/>
      <c r="H182" s="137"/>
      <c r="I182" s="61"/>
      <c r="J182" s="61"/>
      <c r="K182" s="61"/>
      <c r="L182" s="140"/>
      <c r="M182" s="140"/>
      <c r="N182" s="140"/>
      <c r="O182" s="140"/>
      <c r="P182" s="140"/>
      <c r="Q182" s="140"/>
      <c r="R182" s="140"/>
      <c r="S182" s="140"/>
      <c r="T182" s="140"/>
      <c r="U182" s="140"/>
      <c r="V182" s="140"/>
      <c r="W182" s="140"/>
      <c r="X182" s="140"/>
      <c r="Y182" s="157"/>
      <c r="Z182" s="157"/>
      <c r="AA182" s="157"/>
      <c r="AB182" s="158"/>
      <c r="AC182" s="61"/>
      <c r="AD182" s="152"/>
      <c r="AE182" s="287"/>
      <c r="BH182" s="61"/>
      <c r="BI182" s="140"/>
      <c r="BJ182" s="140"/>
      <c r="BK182" s="140"/>
      <c r="BL182" s="140"/>
      <c r="BM182" s="140"/>
      <c r="BN182" s="158"/>
      <c r="BO182" s="140"/>
      <c r="BP182" s="140"/>
      <c r="BQ182" s="155"/>
      <c r="BR182" s="140"/>
      <c r="BS182" s="140"/>
      <c r="BT182" s="161"/>
      <c r="BU182" s="140"/>
      <c r="BV182" s="140"/>
      <c r="BW182" s="61"/>
      <c r="BX182" s="61"/>
      <c r="BY182" s="61"/>
      <c r="BZ182" s="140"/>
      <c r="CA182" s="140"/>
      <c r="CB182" s="140"/>
      <c r="CC182" s="140"/>
      <c r="CD182" s="140"/>
      <c r="CE182" s="158"/>
      <c r="CF182" s="140"/>
      <c r="CG182" s="140"/>
      <c r="CH182" s="155"/>
      <c r="CI182" s="140"/>
      <c r="CJ182" s="140"/>
      <c r="CK182" s="161"/>
      <c r="CL182" s="140"/>
      <c r="CM182" s="140"/>
      <c r="CN182" s="61"/>
      <c r="CO182" s="61"/>
      <c r="CP182" s="61"/>
      <c r="CQ182" s="140"/>
      <c r="CR182" s="140"/>
      <c r="CS182" s="140"/>
      <c r="CT182" s="140"/>
      <c r="CU182" s="140"/>
      <c r="CV182" s="158"/>
      <c r="CW182" s="140"/>
      <c r="CX182" s="140"/>
      <c r="CY182" s="155"/>
      <c r="CZ182" s="140"/>
      <c r="DA182" s="140"/>
      <c r="DB182" s="161"/>
      <c r="DC182" s="140"/>
      <c r="DD182" s="140"/>
      <c r="DE182" s="61"/>
      <c r="DF182" s="61"/>
      <c r="DG182" s="61"/>
      <c r="DH182" s="61"/>
      <c r="DI182" s="61"/>
      <c r="DJ182" s="61"/>
    </row>
    <row r="183" spans="2:114" ht="15.75" x14ac:dyDescent="0.25">
      <c r="C183" s="61"/>
      <c r="D183" s="140"/>
      <c r="E183" s="61"/>
      <c r="F183" s="61"/>
      <c r="G183" s="61"/>
      <c r="H183" s="61"/>
      <c r="I183" s="61"/>
      <c r="J183" s="61"/>
      <c r="K183" s="61"/>
      <c r="L183" s="140"/>
      <c r="M183" s="140"/>
      <c r="N183" s="140"/>
      <c r="O183" s="140"/>
      <c r="P183" s="140"/>
      <c r="Q183" s="140"/>
      <c r="R183" s="140"/>
      <c r="S183" s="140"/>
      <c r="T183" s="140"/>
      <c r="U183" s="140"/>
      <c r="V183" s="140"/>
      <c r="W183" s="140"/>
      <c r="X183" s="140"/>
      <c r="Y183" s="157"/>
      <c r="Z183" s="157"/>
      <c r="AA183" s="157"/>
      <c r="AB183" s="158"/>
      <c r="AC183" s="61"/>
      <c r="AD183" s="152"/>
      <c r="AE183" s="287"/>
      <c r="BH183" s="61"/>
      <c r="BI183" s="140"/>
      <c r="BJ183" s="140"/>
      <c r="BK183" s="140"/>
      <c r="BL183" s="140"/>
      <c r="BM183" s="140"/>
      <c r="BN183" s="158"/>
      <c r="BO183" s="140"/>
      <c r="BP183" s="140"/>
      <c r="BQ183" s="155"/>
      <c r="BR183" s="140"/>
      <c r="BS183" s="140"/>
      <c r="BT183" s="161"/>
      <c r="BU183" s="140"/>
      <c r="BV183" s="140"/>
      <c r="BW183" s="61"/>
      <c r="BX183" s="61"/>
      <c r="BY183" s="61"/>
      <c r="BZ183" s="140"/>
      <c r="CA183" s="140"/>
      <c r="CB183" s="140"/>
      <c r="CC183" s="140"/>
      <c r="CD183" s="140"/>
      <c r="CE183" s="158"/>
      <c r="CF183" s="140"/>
      <c r="CG183" s="140"/>
      <c r="CH183" s="155"/>
      <c r="CI183" s="140"/>
      <c r="CJ183" s="140"/>
      <c r="CK183" s="161"/>
      <c r="CL183" s="140"/>
      <c r="CM183" s="140"/>
      <c r="CN183" s="61"/>
      <c r="CO183" s="61"/>
      <c r="CP183" s="61"/>
      <c r="CQ183" s="140"/>
      <c r="CR183" s="140"/>
      <c r="CS183" s="140"/>
      <c r="CT183" s="140"/>
      <c r="CU183" s="140"/>
      <c r="CV183" s="158"/>
      <c r="CW183" s="140"/>
      <c r="CX183" s="140"/>
      <c r="CY183" s="155"/>
      <c r="CZ183" s="140"/>
      <c r="DA183" s="140"/>
      <c r="DB183" s="161"/>
      <c r="DC183" s="140"/>
      <c r="DD183" s="140"/>
      <c r="DE183" s="61"/>
      <c r="DF183" s="61"/>
      <c r="DG183" s="61"/>
      <c r="DH183" s="61"/>
      <c r="DI183" s="61"/>
      <c r="DJ183" s="61"/>
    </row>
    <row r="184" spans="2:114" ht="15.75" x14ac:dyDescent="0.25">
      <c r="C184" s="61"/>
      <c r="D184" s="140"/>
      <c r="E184" s="61"/>
      <c r="F184" s="61"/>
      <c r="G184" s="61"/>
      <c r="H184" s="61"/>
      <c r="I184" s="61"/>
      <c r="J184" s="61"/>
      <c r="K184" s="61"/>
      <c r="L184" s="140"/>
      <c r="M184" s="140"/>
      <c r="N184" s="140"/>
      <c r="O184" s="140"/>
      <c r="P184" s="140"/>
      <c r="Q184" s="140"/>
      <c r="R184" s="140"/>
      <c r="S184" s="140"/>
      <c r="T184" s="140"/>
      <c r="U184" s="140"/>
      <c r="V184" s="140"/>
      <c r="W184" s="140"/>
      <c r="X184" s="140"/>
      <c r="Y184" s="157"/>
      <c r="Z184" s="157"/>
      <c r="AA184" s="157"/>
      <c r="AB184" s="158"/>
      <c r="AC184" s="61"/>
      <c r="AD184" s="152"/>
      <c r="AE184" s="287"/>
      <c r="BH184" s="61"/>
      <c r="BI184" s="140"/>
      <c r="BJ184" s="140"/>
      <c r="BK184" s="140"/>
      <c r="BL184" s="140"/>
      <c r="BM184" s="140"/>
      <c r="BN184" s="158"/>
      <c r="BO184" s="140"/>
      <c r="BP184" s="140"/>
      <c r="BQ184" s="155"/>
      <c r="BR184" s="140"/>
      <c r="BS184" s="140"/>
      <c r="BT184" s="161"/>
      <c r="BU184" s="140"/>
      <c r="BV184" s="140"/>
      <c r="BW184" s="61"/>
      <c r="BX184" s="61"/>
      <c r="BY184" s="61"/>
      <c r="BZ184" s="140"/>
      <c r="CA184" s="140"/>
      <c r="CB184" s="140"/>
      <c r="CC184" s="140"/>
      <c r="CD184" s="140"/>
      <c r="CE184" s="158"/>
      <c r="CF184" s="140"/>
      <c r="CG184" s="140"/>
      <c r="CH184" s="155"/>
      <c r="CI184" s="140"/>
      <c r="CJ184" s="140"/>
      <c r="CK184" s="161"/>
      <c r="CL184" s="140"/>
      <c r="CM184" s="140"/>
      <c r="CN184" s="61"/>
      <c r="CO184" s="61"/>
      <c r="CP184" s="61"/>
      <c r="CQ184" s="140"/>
      <c r="CR184" s="140"/>
      <c r="CS184" s="140"/>
      <c r="CT184" s="140"/>
      <c r="CU184" s="140"/>
      <c r="CV184" s="158"/>
      <c r="CW184" s="140"/>
      <c r="CX184" s="140"/>
      <c r="CY184" s="155"/>
      <c r="CZ184" s="140"/>
      <c r="DA184" s="140"/>
      <c r="DB184" s="161"/>
      <c r="DC184" s="140"/>
      <c r="DD184" s="140"/>
      <c r="DE184" s="61"/>
      <c r="DF184" s="61"/>
      <c r="DG184" s="61"/>
      <c r="DH184" s="61"/>
      <c r="DI184" s="61"/>
      <c r="DJ184" s="61"/>
    </row>
    <row r="185" spans="2:114" ht="15.75" x14ac:dyDescent="0.25">
      <c r="C185" s="61"/>
      <c r="D185" s="61"/>
      <c r="E185" s="61"/>
      <c r="F185" s="61"/>
      <c r="G185" s="61"/>
      <c r="H185" s="61"/>
      <c r="I185" s="61"/>
      <c r="J185" s="61"/>
      <c r="K185" s="61"/>
      <c r="L185" s="140"/>
      <c r="M185" s="140"/>
      <c r="N185" s="140"/>
      <c r="O185" s="140"/>
      <c r="P185" s="140"/>
      <c r="Q185" s="140"/>
      <c r="R185" s="140"/>
      <c r="S185" s="140"/>
      <c r="T185" s="140"/>
      <c r="U185" s="140"/>
      <c r="V185" s="140"/>
      <c r="W185" s="140"/>
      <c r="X185" s="140"/>
      <c r="Y185" s="157"/>
      <c r="Z185" s="157"/>
      <c r="AA185" s="157"/>
      <c r="AB185" s="158"/>
      <c r="AC185" s="61"/>
      <c r="AD185" s="152"/>
      <c r="AE185" s="287"/>
      <c r="BH185" s="61"/>
      <c r="BI185" s="140"/>
      <c r="BJ185" s="140"/>
      <c r="BK185" s="140"/>
      <c r="BL185" s="140"/>
      <c r="BM185" s="140"/>
      <c r="BN185" s="158"/>
      <c r="BO185" s="140"/>
      <c r="BP185" s="140"/>
      <c r="BQ185" s="155"/>
      <c r="BR185" s="140"/>
      <c r="BS185" s="140"/>
      <c r="BT185" s="161"/>
      <c r="BU185" s="140"/>
      <c r="BV185" s="140"/>
      <c r="BW185" s="61"/>
      <c r="BX185" s="61"/>
      <c r="BY185" s="61"/>
      <c r="BZ185" s="140"/>
      <c r="CA185" s="140"/>
      <c r="CB185" s="140"/>
      <c r="CC185" s="140"/>
      <c r="CD185" s="140"/>
      <c r="CE185" s="158"/>
      <c r="CF185" s="140"/>
      <c r="CG185" s="140"/>
      <c r="CH185" s="155"/>
      <c r="CI185" s="140"/>
      <c r="CJ185" s="140"/>
      <c r="CK185" s="161"/>
      <c r="CL185" s="140"/>
      <c r="CM185" s="140"/>
      <c r="CN185" s="61"/>
      <c r="CO185" s="61"/>
      <c r="CP185" s="61"/>
      <c r="CQ185" s="140"/>
      <c r="CR185" s="140"/>
      <c r="CS185" s="140"/>
      <c r="CT185" s="140"/>
      <c r="CU185" s="140"/>
      <c r="CV185" s="158"/>
      <c r="CW185" s="140"/>
      <c r="CX185" s="140"/>
      <c r="CY185" s="155"/>
      <c r="CZ185" s="140"/>
      <c r="DA185" s="140"/>
      <c r="DB185" s="161"/>
      <c r="DC185" s="140"/>
      <c r="DD185" s="140"/>
      <c r="DE185" s="61"/>
      <c r="DF185" s="61"/>
      <c r="DG185" s="61"/>
      <c r="DH185" s="61"/>
      <c r="DI185" s="61"/>
      <c r="DJ185" s="61"/>
    </row>
    <row r="186" spans="2:114" ht="15.75" x14ac:dyDescent="0.25">
      <c r="C186" s="61"/>
      <c r="D186" s="140"/>
      <c r="E186" s="61"/>
      <c r="F186" s="61"/>
      <c r="G186" s="61"/>
      <c r="H186" s="61"/>
      <c r="I186" s="61"/>
      <c r="J186" s="61"/>
      <c r="K186" s="61"/>
      <c r="L186" s="140"/>
      <c r="M186" s="140"/>
      <c r="N186" s="140"/>
      <c r="O186" s="140"/>
      <c r="P186" s="140"/>
      <c r="Q186" s="140"/>
      <c r="R186" s="140"/>
      <c r="S186" s="140"/>
      <c r="T186" s="140"/>
      <c r="U186" s="140"/>
      <c r="V186" s="140"/>
      <c r="W186" s="140"/>
      <c r="X186" s="140"/>
      <c r="Y186" s="157"/>
      <c r="Z186" s="157"/>
      <c r="AA186" s="157"/>
      <c r="AB186" s="158"/>
      <c r="AC186" s="61"/>
      <c r="AD186" s="152"/>
      <c r="AE186" s="287"/>
      <c r="BH186" s="61"/>
      <c r="BI186" s="140"/>
      <c r="BJ186" s="140"/>
      <c r="BK186" s="140"/>
      <c r="BL186" s="140"/>
      <c r="BM186" s="140"/>
      <c r="BN186" s="158"/>
      <c r="BO186" s="140"/>
      <c r="BP186" s="140"/>
      <c r="BQ186" s="155"/>
      <c r="BR186" s="140"/>
      <c r="BS186" s="140"/>
      <c r="BT186" s="161"/>
      <c r="BU186" s="140"/>
      <c r="BV186" s="140"/>
      <c r="BW186" s="61"/>
      <c r="BX186" s="61"/>
      <c r="BY186" s="61"/>
      <c r="BZ186" s="140"/>
      <c r="CA186" s="140"/>
      <c r="CB186" s="140"/>
      <c r="CC186" s="140"/>
      <c r="CD186" s="140"/>
      <c r="CE186" s="158"/>
      <c r="CF186" s="140"/>
      <c r="CG186" s="140"/>
      <c r="CH186" s="155"/>
      <c r="CI186" s="140"/>
      <c r="CJ186" s="140"/>
      <c r="CK186" s="161"/>
      <c r="CL186" s="140"/>
      <c r="CM186" s="140"/>
      <c r="CN186" s="61"/>
      <c r="CO186" s="61"/>
      <c r="CP186" s="61"/>
      <c r="CQ186" s="140"/>
      <c r="CR186" s="140"/>
      <c r="CS186" s="140"/>
      <c r="CT186" s="140"/>
      <c r="CU186" s="140"/>
      <c r="CV186" s="158"/>
      <c r="CW186" s="140"/>
      <c r="CX186" s="140"/>
      <c r="CY186" s="155"/>
      <c r="CZ186" s="140"/>
      <c r="DA186" s="140"/>
      <c r="DB186" s="161"/>
      <c r="DC186" s="140"/>
      <c r="DD186" s="140"/>
      <c r="DE186" s="61"/>
      <c r="DF186" s="61"/>
      <c r="DG186" s="61"/>
      <c r="DH186" s="61"/>
      <c r="DI186" s="61"/>
      <c r="DJ186" s="61"/>
    </row>
    <row r="187" spans="2:114" ht="15.75" x14ac:dyDescent="0.25">
      <c r="C187" s="61"/>
      <c r="D187" s="140"/>
      <c r="E187" s="61"/>
      <c r="F187" s="61"/>
      <c r="G187" s="140"/>
      <c r="H187" s="61"/>
      <c r="I187" s="140"/>
      <c r="J187" s="154"/>
      <c r="K187" s="61"/>
      <c r="L187" s="140"/>
      <c r="M187" s="140"/>
      <c r="N187" s="140"/>
      <c r="O187" s="140"/>
      <c r="P187" s="140"/>
      <c r="Q187" s="140"/>
      <c r="R187" s="140"/>
      <c r="S187" s="140"/>
      <c r="T187" s="140"/>
      <c r="U187" s="140"/>
      <c r="V187" s="140"/>
      <c r="W187" s="140"/>
      <c r="X187" s="140"/>
      <c r="Y187" s="157"/>
      <c r="Z187" s="157"/>
      <c r="AA187" s="157"/>
      <c r="AB187" s="158"/>
      <c r="AC187" s="61"/>
      <c r="AD187" s="152"/>
      <c r="AE187" s="287"/>
      <c r="BH187" s="61"/>
      <c r="BI187" s="140"/>
      <c r="BJ187" s="140"/>
      <c r="BK187" s="140"/>
      <c r="BL187" s="140"/>
      <c r="BM187" s="140"/>
      <c r="BN187" s="158"/>
      <c r="BO187" s="140"/>
      <c r="BP187" s="140"/>
      <c r="BQ187" s="155"/>
      <c r="BR187" s="140"/>
      <c r="BS187" s="140"/>
      <c r="BT187" s="161"/>
      <c r="BU187" s="140"/>
      <c r="BV187" s="140"/>
      <c r="BW187" s="61"/>
      <c r="BX187" s="61"/>
      <c r="BY187" s="61"/>
      <c r="BZ187" s="140"/>
      <c r="CA187" s="140"/>
      <c r="CB187" s="140"/>
      <c r="CC187" s="140"/>
      <c r="CD187" s="140"/>
      <c r="CE187" s="158"/>
      <c r="CF187" s="140"/>
      <c r="CG187" s="140"/>
      <c r="CH187" s="155"/>
      <c r="CI187" s="140"/>
      <c r="CJ187" s="140"/>
      <c r="CK187" s="161"/>
      <c r="CL187" s="140"/>
      <c r="CM187" s="140"/>
      <c r="CN187" s="61"/>
      <c r="CO187" s="61"/>
      <c r="CP187" s="61"/>
      <c r="CQ187" s="140"/>
      <c r="CR187" s="140"/>
      <c r="CS187" s="140"/>
      <c r="CT187" s="140"/>
      <c r="CU187" s="140"/>
      <c r="CV187" s="158"/>
      <c r="CW187" s="140"/>
      <c r="CX187" s="140"/>
      <c r="CY187" s="155"/>
      <c r="CZ187" s="140"/>
      <c r="DA187" s="140"/>
      <c r="DB187" s="161"/>
      <c r="DC187" s="140"/>
      <c r="DD187" s="140"/>
      <c r="DE187" s="61"/>
      <c r="DF187" s="61"/>
      <c r="DG187" s="61"/>
      <c r="DH187" s="61"/>
      <c r="DI187" s="61"/>
      <c r="DJ187" s="61"/>
    </row>
    <row r="188" spans="2:114" ht="15.75" x14ac:dyDescent="0.25">
      <c r="C188" s="61"/>
      <c r="D188" s="140"/>
      <c r="E188" s="61"/>
      <c r="F188" s="61"/>
      <c r="G188" s="140"/>
      <c r="H188" s="61"/>
      <c r="I188" s="140"/>
      <c r="J188" s="154"/>
      <c r="K188" s="61"/>
      <c r="L188" s="140"/>
      <c r="M188" s="140"/>
      <c r="N188" s="140"/>
      <c r="O188" s="140"/>
      <c r="P188" s="140"/>
      <c r="Q188" s="140"/>
      <c r="R188" s="140"/>
      <c r="S188" s="140"/>
      <c r="T188" s="140"/>
      <c r="U188" s="140"/>
      <c r="V188" s="140"/>
      <c r="W188" s="140"/>
      <c r="X188" s="140"/>
      <c r="Y188" s="157"/>
      <c r="Z188" s="157"/>
      <c r="AA188" s="157"/>
      <c r="AB188" s="158"/>
      <c r="AC188" s="61"/>
      <c r="AD188" s="152"/>
      <c r="AE188" s="287"/>
      <c r="BH188" s="61"/>
      <c r="BI188" s="140"/>
      <c r="BJ188" s="140"/>
      <c r="BK188" s="140"/>
      <c r="BL188" s="140"/>
      <c r="BM188" s="140"/>
      <c r="BN188" s="158"/>
      <c r="BO188" s="140"/>
      <c r="BP188" s="140"/>
      <c r="BQ188" s="155"/>
      <c r="BR188" s="140"/>
      <c r="BS188" s="140"/>
      <c r="BT188" s="161"/>
      <c r="BU188" s="140"/>
      <c r="BV188" s="140"/>
      <c r="BW188" s="61"/>
      <c r="BX188" s="61"/>
      <c r="BY188" s="61"/>
      <c r="BZ188" s="140"/>
      <c r="CA188" s="140"/>
      <c r="CB188" s="140"/>
      <c r="CC188" s="140"/>
      <c r="CD188" s="140"/>
      <c r="CE188" s="158"/>
      <c r="CF188" s="140"/>
      <c r="CG188" s="140"/>
      <c r="CH188" s="155"/>
      <c r="CI188" s="140"/>
      <c r="CJ188" s="140"/>
      <c r="CK188" s="161"/>
      <c r="CL188" s="140"/>
      <c r="CM188" s="140"/>
      <c r="CN188" s="61"/>
      <c r="CO188" s="61"/>
      <c r="CP188" s="61"/>
      <c r="CQ188" s="140"/>
      <c r="CR188" s="140"/>
      <c r="CS188" s="140"/>
      <c r="CT188" s="140"/>
      <c r="CU188" s="140"/>
      <c r="CV188" s="158"/>
      <c r="CW188" s="140"/>
      <c r="CX188" s="140"/>
      <c r="CY188" s="155"/>
      <c r="CZ188" s="140"/>
      <c r="DA188" s="140"/>
      <c r="DB188" s="161"/>
      <c r="DC188" s="140"/>
      <c r="DD188" s="140"/>
      <c r="DE188" s="61"/>
      <c r="DF188" s="61"/>
      <c r="DG188" s="61"/>
      <c r="DH188" s="61"/>
      <c r="DI188" s="61"/>
      <c r="DJ188" s="61"/>
    </row>
    <row r="189" spans="2:114" ht="15.75" x14ac:dyDescent="0.25">
      <c r="C189" s="61"/>
      <c r="D189" s="140"/>
      <c r="E189" s="61"/>
      <c r="F189" s="61"/>
      <c r="G189" s="140"/>
      <c r="H189" s="61"/>
      <c r="I189" s="140"/>
      <c r="J189" s="154"/>
      <c r="K189" s="61"/>
      <c r="L189" s="140"/>
      <c r="M189" s="140"/>
      <c r="N189" s="140"/>
      <c r="O189" s="140"/>
      <c r="P189" s="140"/>
      <c r="Q189" s="140"/>
      <c r="R189" s="140"/>
      <c r="S189" s="140"/>
      <c r="T189" s="140"/>
      <c r="U189" s="140"/>
      <c r="V189" s="140"/>
      <c r="W189" s="140"/>
      <c r="X189" s="140"/>
      <c r="Y189" s="157"/>
      <c r="Z189" s="157"/>
      <c r="AA189" s="157"/>
      <c r="AB189" s="158"/>
      <c r="AC189" s="61"/>
      <c r="AD189" s="152"/>
      <c r="AE189" s="287"/>
      <c r="BH189" s="61"/>
      <c r="BI189" s="140"/>
      <c r="BJ189" s="140"/>
      <c r="BK189" s="140"/>
      <c r="BL189" s="140"/>
      <c r="BM189" s="140"/>
      <c r="BN189" s="158"/>
      <c r="BO189" s="140"/>
      <c r="BP189" s="140"/>
      <c r="BQ189" s="155"/>
      <c r="BR189" s="140"/>
      <c r="BS189" s="140"/>
      <c r="BT189" s="161"/>
      <c r="BU189" s="140"/>
      <c r="BV189" s="140"/>
      <c r="BW189" s="61"/>
      <c r="BX189" s="61"/>
      <c r="BY189" s="61"/>
      <c r="BZ189" s="140"/>
      <c r="CA189" s="140"/>
      <c r="CB189" s="140"/>
      <c r="CC189" s="140"/>
      <c r="CD189" s="140"/>
      <c r="CE189" s="158"/>
      <c r="CF189" s="140"/>
      <c r="CG189" s="140"/>
      <c r="CH189" s="155"/>
      <c r="CI189" s="140"/>
      <c r="CJ189" s="140"/>
      <c r="CK189" s="161"/>
      <c r="CL189" s="140"/>
      <c r="CM189" s="140"/>
      <c r="CN189" s="61"/>
      <c r="CO189" s="61"/>
      <c r="CP189" s="61"/>
      <c r="CQ189" s="140"/>
      <c r="CR189" s="140"/>
      <c r="CS189" s="140"/>
      <c r="CT189" s="140"/>
      <c r="CU189" s="140"/>
      <c r="CV189" s="158"/>
      <c r="CW189" s="140"/>
      <c r="CX189" s="140"/>
      <c r="CY189" s="155"/>
      <c r="CZ189" s="140"/>
      <c r="DA189" s="140"/>
      <c r="DB189" s="161"/>
      <c r="DC189" s="140"/>
      <c r="DD189" s="140"/>
      <c r="DE189" s="61"/>
      <c r="DF189" s="61"/>
      <c r="DG189" s="61"/>
      <c r="DH189" s="61"/>
      <c r="DI189" s="61"/>
      <c r="DJ189" s="61"/>
    </row>
    <row r="190" spans="2:114" ht="15" customHeight="1" x14ac:dyDescent="0.25">
      <c r="C190" s="61"/>
      <c r="D190" s="61"/>
      <c r="E190" s="61"/>
      <c r="F190" s="61"/>
      <c r="G190" s="140"/>
      <c r="H190" s="61"/>
      <c r="I190" s="143"/>
      <c r="J190" s="154"/>
      <c r="K190" s="61"/>
      <c r="L190" s="140"/>
      <c r="M190" s="140"/>
      <c r="N190" s="140"/>
      <c r="O190" s="140"/>
      <c r="P190" s="140"/>
      <c r="Q190" s="140"/>
      <c r="R190" s="140"/>
      <c r="S190" s="140"/>
      <c r="T190" s="140"/>
      <c r="U190" s="140"/>
      <c r="V190" s="140"/>
      <c r="W190" s="140"/>
      <c r="X190" s="140"/>
      <c r="Y190" s="157"/>
      <c r="Z190" s="157"/>
      <c r="AA190" s="157"/>
      <c r="AB190" s="158"/>
      <c r="AC190" s="61"/>
      <c r="AD190" s="152"/>
      <c r="AE190" s="287"/>
      <c r="BH190" s="61"/>
      <c r="BI190" s="140"/>
      <c r="BJ190" s="140"/>
      <c r="BK190" s="140"/>
      <c r="BL190" s="140"/>
      <c r="BM190" s="140"/>
      <c r="BN190" s="158"/>
      <c r="BO190" s="140"/>
      <c r="BP190" s="140"/>
      <c r="BQ190" s="155"/>
      <c r="BR190" s="140"/>
      <c r="BS190" s="140"/>
      <c r="BT190" s="161"/>
      <c r="BU190" s="140"/>
      <c r="BV190" s="140"/>
      <c r="BW190" s="61"/>
      <c r="BX190" s="61"/>
      <c r="BY190" s="61"/>
      <c r="BZ190" s="140"/>
      <c r="CA190" s="140"/>
      <c r="CB190" s="140"/>
      <c r="CC190" s="140"/>
      <c r="CD190" s="140"/>
      <c r="CE190" s="158"/>
      <c r="CF190" s="140"/>
      <c r="CG190" s="140"/>
      <c r="CH190" s="155"/>
      <c r="CI190" s="140"/>
      <c r="CJ190" s="140"/>
      <c r="CK190" s="161"/>
      <c r="CL190" s="140"/>
      <c r="CM190" s="140"/>
      <c r="CN190" s="61"/>
      <c r="CO190" s="61"/>
      <c r="CP190" s="61"/>
      <c r="CQ190" s="140"/>
      <c r="CR190" s="140"/>
      <c r="CS190" s="140"/>
      <c r="CT190" s="140"/>
      <c r="CU190" s="140"/>
      <c r="CV190" s="158"/>
      <c r="CW190" s="140"/>
      <c r="CX190" s="140"/>
      <c r="CY190" s="155"/>
      <c r="CZ190" s="140"/>
      <c r="DA190" s="140"/>
      <c r="DB190" s="161"/>
      <c r="DC190" s="140"/>
      <c r="DD190" s="140"/>
      <c r="DE190" s="61"/>
      <c r="DF190" s="61"/>
      <c r="DG190" s="61"/>
      <c r="DH190" s="61"/>
      <c r="DI190" s="61"/>
      <c r="DJ190" s="61"/>
    </row>
    <row r="191" spans="2:114" ht="15.75" x14ac:dyDescent="0.25">
      <c r="B191" s="132"/>
      <c r="C191" s="61"/>
      <c r="D191" s="61"/>
      <c r="E191" s="61"/>
      <c r="F191" s="61"/>
      <c r="G191" s="140"/>
      <c r="H191" s="61"/>
      <c r="I191" s="61"/>
      <c r="J191" s="61"/>
      <c r="K191" s="61"/>
      <c r="L191" s="140"/>
      <c r="M191" s="140"/>
      <c r="N191" s="140"/>
      <c r="O191" s="140"/>
      <c r="P191" s="140"/>
      <c r="Q191" s="140"/>
      <c r="R191" s="140"/>
      <c r="S191" s="140"/>
      <c r="T191" s="140"/>
      <c r="U191" s="140"/>
      <c r="V191" s="140"/>
      <c r="W191" s="140"/>
      <c r="X191" s="140"/>
      <c r="Y191" s="157"/>
      <c r="Z191" s="157"/>
      <c r="AA191" s="157"/>
      <c r="AB191" s="158"/>
      <c r="AC191" s="61"/>
      <c r="AD191" s="152"/>
      <c r="AE191" s="287"/>
      <c r="BH191" s="61"/>
      <c r="BI191" s="140"/>
      <c r="BJ191" s="140"/>
      <c r="BK191" s="140"/>
      <c r="BL191" s="140"/>
      <c r="BM191" s="140"/>
      <c r="BN191" s="158"/>
      <c r="BO191" s="140"/>
      <c r="BP191" s="140"/>
      <c r="BQ191" s="155"/>
      <c r="BR191" s="140"/>
      <c r="BS191" s="140"/>
      <c r="BT191" s="161"/>
      <c r="BU191" s="140"/>
      <c r="BV191" s="140"/>
      <c r="BW191" s="61"/>
      <c r="BX191" s="61"/>
      <c r="BY191" s="61"/>
      <c r="BZ191" s="140"/>
      <c r="CA191" s="140"/>
      <c r="CB191" s="140"/>
      <c r="CC191" s="140"/>
      <c r="CD191" s="140"/>
      <c r="CE191" s="158"/>
      <c r="CF191" s="140"/>
      <c r="CG191" s="140"/>
      <c r="CH191" s="155"/>
      <c r="CI191" s="140"/>
      <c r="CJ191" s="140"/>
      <c r="CK191" s="161"/>
      <c r="CL191" s="140"/>
      <c r="CM191" s="140"/>
      <c r="CN191" s="61"/>
      <c r="CO191" s="61"/>
      <c r="CP191" s="61"/>
      <c r="CQ191" s="140"/>
      <c r="CR191" s="140"/>
      <c r="CS191" s="140"/>
      <c r="CT191" s="140"/>
      <c r="CU191" s="140"/>
      <c r="CV191" s="158"/>
      <c r="CW191" s="140"/>
      <c r="CX191" s="140"/>
      <c r="CY191" s="155"/>
      <c r="CZ191" s="140"/>
      <c r="DA191" s="140"/>
      <c r="DB191" s="161"/>
      <c r="DC191" s="140"/>
      <c r="DD191" s="140"/>
      <c r="DE191" s="61"/>
      <c r="DF191" s="61"/>
      <c r="DG191" s="61"/>
      <c r="DH191" s="61"/>
      <c r="DI191" s="61"/>
      <c r="DJ191" s="61"/>
    </row>
    <row r="192" spans="2:114" ht="15.75" x14ac:dyDescent="0.25">
      <c r="B192" s="132"/>
      <c r="C192" s="176"/>
      <c r="D192" s="177"/>
      <c r="E192" s="61"/>
      <c r="F192" s="176"/>
      <c r="G192" s="177"/>
      <c r="H192" s="61"/>
      <c r="I192" s="140"/>
      <c r="J192" s="61"/>
      <c r="K192" s="61"/>
      <c r="L192" s="140"/>
      <c r="M192" s="140"/>
      <c r="N192" s="140"/>
      <c r="O192" s="140"/>
      <c r="P192" s="140"/>
      <c r="Q192" s="140"/>
      <c r="R192" s="140"/>
      <c r="S192" s="140"/>
      <c r="T192" s="140"/>
      <c r="U192" s="140"/>
      <c r="V192" s="140"/>
      <c r="W192" s="140"/>
      <c r="X192" s="140"/>
      <c r="Y192" s="157"/>
      <c r="Z192" s="157"/>
      <c r="AA192" s="157"/>
      <c r="AB192" s="158"/>
      <c r="AC192" s="61"/>
      <c r="AD192" s="152"/>
      <c r="AE192" s="287"/>
      <c r="BH192" s="61"/>
      <c r="BI192" s="140"/>
      <c r="BJ192" s="140"/>
      <c r="BK192" s="140"/>
      <c r="BL192" s="140"/>
      <c r="BM192" s="140"/>
      <c r="BN192" s="158"/>
      <c r="BO192" s="140"/>
      <c r="BP192" s="140"/>
      <c r="BQ192" s="155"/>
      <c r="BR192" s="140"/>
      <c r="BS192" s="140"/>
      <c r="BT192" s="161"/>
      <c r="BU192" s="140"/>
      <c r="BV192" s="140"/>
      <c r="BW192" s="61"/>
      <c r="BX192" s="61"/>
      <c r="BY192" s="61"/>
      <c r="BZ192" s="140"/>
      <c r="CA192" s="140"/>
      <c r="CB192" s="140"/>
      <c r="CC192" s="140"/>
      <c r="CD192" s="140"/>
      <c r="CE192" s="158"/>
      <c r="CF192" s="140"/>
      <c r="CG192" s="140"/>
      <c r="CH192" s="155"/>
      <c r="CI192" s="140"/>
      <c r="CJ192" s="140"/>
      <c r="CK192" s="161"/>
      <c r="CL192" s="140"/>
      <c r="CM192" s="140"/>
      <c r="CN192" s="61"/>
      <c r="CO192" s="61"/>
      <c r="CP192" s="61"/>
      <c r="CQ192" s="140"/>
      <c r="CR192" s="140"/>
      <c r="CS192" s="140"/>
      <c r="CT192" s="140"/>
      <c r="CU192" s="140"/>
      <c r="CV192" s="158"/>
      <c r="CW192" s="140"/>
      <c r="CX192" s="140"/>
      <c r="CY192" s="155"/>
      <c r="CZ192" s="140"/>
      <c r="DA192" s="140"/>
      <c r="DB192" s="161"/>
      <c r="DC192" s="140"/>
      <c r="DD192" s="140"/>
      <c r="DE192" s="61"/>
      <c r="DF192" s="61"/>
      <c r="DG192" s="61"/>
      <c r="DH192" s="61"/>
      <c r="DI192" s="61"/>
      <c r="DJ192" s="61"/>
    </row>
    <row r="193" spans="3:74" x14ac:dyDescent="0.25">
      <c r="C193" s="61"/>
      <c r="D193" s="61"/>
      <c r="E193" s="61"/>
      <c r="F193" s="61"/>
      <c r="G193" s="61"/>
      <c r="H193" s="61"/>
      <c r="I193" s="61"/>
      <c r="J193" s="61"/>
      <c r="K193" s="61"/>
      <c r="L193" s="61"/>
      <c r="M193" s="61"/>
      <c r="N193" s="61"/>
      <c r="O193" s="61"/>
      <c r="P193" s="61"/>
      <c r="Q193" s="61"/>
      <c r="R193" s="61"/>
      <c r="S193" s="61"/>
      <c r="T193" s="61"/>
      <c r="U193" s="61"/>
      <c r="V193" s="61"/>
      <c r="W193" s="61"/>
      <c r="X193" s="61"/>
      <c r="Y193" s="140"/>
      <c r="Z193" s="140"/>
      <c r="AA193" s="140"/>
      <c r="AB193" s="140"/>
      <c r="AC193" s="140"/>
      <c r="AD193" s="61"/>
      <c r="AE193" s="61"/>
      <c r="AF193" s="61"/>
      <c r="AG193" s="140"/>
      <c r="AH193" s="61"/>
      <c r="AI193" s="61"/>
      <c r="AJ193" s="61"/>
      <c r="AK193" s="61"/>
      <c r="AL193" s="61"/>
      <c r="AM193" s="140"/>
      <c r="AN193" s="140"/>
      <c r="AO193" s="140"/>
      <c r="AP193" s="61"/>
      <c r="AQ193" s="61"/>
      <c r="AR193" s="61"/>
      <c r="AS193" s="140"/>
      <c r="AT193" s="61"/>
      <c r="AU193" s="140"/>
      <c r="AV193" s="140"/>
      <c r="AW193" s="61"/>
      <c r="AX193" s="61"/>
      <c r="AY193" s="61"/>
      <c r="AZ193" s="61"/>
      <c r="BA193" s="61"/>
      <c r="BB193" s="140"/>
      <c r="BC193" s="61"/>
      <c r="BD193" s="140"/>
      <c r="BE193" s="140"/>
      <c r="BF193" s="140"/>
      <c r="BG193" s="61"/>
      <c r="BH193" s="140"/>
      <c r="BI193" s="61"/>
      <c r="BJ193" s="140"/>
      <c r="BK193" s="61"/>
      <c r="BL193" s="140"/>
      <c r="BM193" s="140"/>
      <c r="BN193" s="140"/>
      <c r="BO193" s="61"/>
      <c r="BP193" s="140"/>
      <c r="BQ193" s="61"/>
      <c r="BR193" s="140"/>
      <c r="BS193" s="61"/>
      <c r="BT193" s="140"/>
      <c r="BU193" s="140"/>
      <c r="BV193" s="61"/>
    </row>
    <row r="194" spans="3:74" x14ac:dyDescent="0.25">
      <c r="C194" s="61"/>
      <c r="D194" s="61"/>
      <c r="E194" s="61"/>
      <c r="F194" s="61"/>
      <c r="G194" s="61"/>
      <c r="H194" s="61"/>
      <c r="I194" s="61"/>
      <c r="J194" s="61"/>
      <c r="K194" s="61"/>
      <c r="L194" s="61"/>
      <c r="M194" s="61"/>
      <c r="N194" s="61"/>
      <c r="O194" s="61"/>
      <c r="P194" s="61"/>
      <c r="Q194" s="61"/>
      <c r="R194" s="61"/>
      <c r="S194" s="61"/>
      <c r="T194" s="61"/>
      <c r="U194" s="61"/>
      <c r="V194" s="61"/>
      <c r="W194" s="61"/>
      <c r="X194" s="61"/>
      <c r="Y194" s="140"/>
      <c r="Z194" s="140"/>
      <c r="AA194" s="140"/>
      <c r="AB194" s="140"/>
      <c r="AC194" s="140"/>
      <c r="AD194" s="61"/>
      <c r="AE194" s="61"/>
      <c r="AF194" s="61"/>
      <c r="AG194" s="140"/>
      <c r="AH194" s="61"/>
      <c r="AI194" s="61"/>
      <c r="AJ194" s="61"/>
      <c r="AK194" s="61"/>
      <c r="AL194" s="61"/>
      <c r="AM194" s="140"/>
      <c r="AN194" s="140"/>
      <c r="AO194" s="140"/>
      <c r="AP194" s="61"/>
      <c r="AQ194" s="61"/>
      <c r="AR194" s="61"/>
      <c r="AS194" s="140"/>
      <c r="AT194" s="61"/>
      <c r="AU194" s="140"/>
      <c r="AV194" s="140"/>
      <c r="AW194" s="61"/>
      <c r="AX194" s="61"/>
      <c r="AY194" s="61"/>
      <c r="AZ194" s="61"/>
      <c r="BA194" s="61"/>
      <c r="BB194" s="140"/>
      <c r="BC194" s="61"/>
      <c r="BD194" s="140"/>
      <c r="BE194" s="140"/>
      <c r="BF194" s="140"/>
      <c r="BG194" s="61"/>
      <c r="BH194" s="140"/>
      <c r="BI194" s="61"/>
      <c r="BJ194" s="140"/>
      <c r="BK194" s="61"/>
      <c r="BL194" s="140"/>
      <c r="BM194" s="140"/>
      <c r="BN194" s="140"/>
      <c r="BO194" s="61"/>
      <c r="BP194" s="140"/>
      <c r="BQ194" s="61"/>
      <c r="BR194" s="140"/>
      <c r="BS194" s="61"/>
      <c r="BT194" s="140"/>
      <c r="BU194" s="140"/>
      <c r="BV194" s="61"/>
    </row>
    <row r="195" spans="3:74" x14ac:dyDescent="0.25">
      <c r="C195" s="61"/>
      <c r="D195" s="61"/>
      <c r="E195" s="61"/>
      <c r="F195" s="61"/>
      <c r="G195" s="61"/>
      <c r="H195" s="61"/>
      <c r="I195" s="61"/>
      <c r="J195" s="61"/>
      <c r="K195" s="61"/>
      <c r="L195" s="61"/>
      <c r="M195" s="61"/>
      <c r="N195" s="61"/>
      <c r="O195" s="61"/>
      <c r="P195" s="61"/>
      <c r="Q195" s="61"/>
      <c r="R195" s="61"/>
      <c r="S195" s="61"/>
      <c r="T195" s="61"/>
      <c r="U195" s="61"/>
      <c r="V195" s="61"/>
      <c r="W195" s="61"/>
      <c r="X195" s="61"/>
      <c r="Y195" s="140"/>
      <c r="Z195" s="140"/>
      <c r="AA195" s="140"/>
      <c r="AB195" s="140"/>
      <c r="AC195" s="140"/>
      <c r="AD195" s="61"/>
      <c r="AE195" s="61"/>
      <c r="AF195" s="61"/>
      <c r="AG195" s="140"/>
      <c r="AH195" s="61"/>
      <c r="AI195" s="61"/>
      <c r="AJ195" s="61"/>
      <c r="AK195" s="61"/>
      <c r="AL195" s="61"/>
      <c r="AM195" s="140"/>
      <c r="AN195" s="140"/>
      <c r="AO195" s="140"/>
      <c r="AP195" s="61"/>
      <c r="AQ195" s="61"/>
      <c r="AR195" s="61"/>
      <c r="AS195" s="140"/>
      <c r="AT195" s="61"/>
      <c r="AU195" s="140"/>
      <c r="AV195" s="140"/>
      <c r="AW195" s="61"/>
      <c r="AX195" s="61"/>
      <c r="AY195" s="61"/>
      <c r="AZ195" s="61"/>
      <c r="BA195" s="61"/>
      <c r="BB195" s="140"/>
      <c r="BC195" s="61"/>
      <c r="BD195" s="140"/>
      <c r="BE195" s="140"/>
      <c r="BF195" s="140"/>
      <c r="BG195" s="61"/>
      <c r="BH195" s="140"/>
      <c r="BI195" s="61"/>
      <c r="BJ195" s="140"/>
      <c r="BK195" s="61"/>
      <c r="BL195" s="140"/>
      <c r="BM195" s="140"/>
      <c r="BN195" s="140"/>
      <c r="BO195" s="61"/>
      <c r="BP195" s="140"/>
      <c r="BQ195" s="61"/>
      <c r="BR195" s="140"/>
      <c r="BS195" s="61"/>
      <c r="BT195" s="140"/>
      <c r="BU195" s="140"/>
      <c r="BV195" s="61"/>
    </row>
    <row r="196" spans="3:74" x14ac:dyDescent="0.25">
      <c r="C196" s="61"/>
      <c r="D196" s="61"/>
      <c r="E196" s="61"/>
      <c r="F196" s="61"/>
      <c r="G196" s="61"/>
      <c r="H196" s="61"/>
      <c r="I196" s="61"/>
      <c r="J196" s="61"/>
      <c r="K196" s="61"/>
      <c r="L196" s="61"/>
      <c r="M196" s="61"/>
      <c r="N196" s="61"/>
      <c r="O196" s="61"/>
      <c r="P196" s="61"/>
      <c r="Q196" s="61"/>
      <c r="R196" s="61"/>
      <c r="S196" s="61"/>
      <c r="T196" s="61"/>
      <c r="U196" s="61"/>
      <c r="V196" s="61"/>
      <c r="W196" s="61"/>
      <c r="X196" s="61"/>
      <c r="Y196" s="140"/>
      <c r="Z196" s="140"/>
      <c r="AA196" s="140"/>
      <c r="AB196" s="140"/>
      <c r="AC196" s="140"/>
      <c r="AD196" s="61"/>
      <c r="AE196" s="61"/>
      <c r="AF196" s="61"/>
      <c r="AG196" s="140"/>
      <c r="AH196" s="61"/>
      <c r="AI196" s="61"/>
      <c r="AJ196" s="61"/>
      <c r="AK196" s="61"/>
      <c r="AL196" s="61"/>
      <c r="AM196" s="140"/>
      <c r="AN196" s="140"/>
      <c r="AO196" s="140"/>
      <c r="AP196" s="61"/>
      <c r="AQ196" s="61"/>
      <c r="AR196" s="61"/>
      <c r="AS196" s="140"/>
      <c r="AT196" s="61"/>
      <c r="AU196" s="140"/>
      <c r="AV196" s="140"/>
      <c r="AW196" s="61"/>
      <c r="AX196" s="61"/>
      <c r="AY196" s="61"/>
      <c r="AZ196" s="61"/>
      <c r="BA196" s="61"/>
      <c r="BB196" s="140"/>
      <c r="BC196" s="61"/>
      <c r="BD196" s="140"/>
      <c r="BE196" s="140"/>
      <c r="BF196" s="140"/>
      <c r="BG196" s="61"/>
      <c r="BH196" s="140"/>
      <c r="BI196" s="61"/>
      <c r="BJ196" s="140"/>
      <c r="BK196" s="61"/>
      <c r="BL196" s="140"/>
      <c r="BM196" s="140"/>
      <c r="BN196" s="140"/>
      <c r="BO196" s="61"/>
      <c r="BP196" s="140"/>
      <c r="BQ196" s="61"/>
      <c r="BR196" s="140"/>
      <c r="BS196" s="61"/>
      <c r="BT196" s="140"/>
      <c r="BU196" s="140"/>
      <c r="BV196" s="61"/>
    </row>
    <row r="197" spans="3:74" x14ac:dyDescent="0.25">
      <c r="C197" s="61"/>
      <c r="D197" s="61"/>
      <c r="E197" s="61"/>
      <c r="F197" s="61"/>
      <c r="G197" s="61"/>
      <c r="H197" s="61"/>
      <c r="I197" s="61"/>
      <c r="J197" s="61"/>
      <c r="K197" s="61"/>
      <c r="L197" s="61"/>
      <c r="M197" s="61"/>
      <c r="N197" s="61"/>
      <c r="O197" s="61"/>
      <c r="P197" s="61"/>
      <c r="Q197" s="61"/>
      <c r="R197" s="61"/>
      <c r="S197" s="61"/>
      <c r="T197" s="61"/>
      <c r="U197" s="61"/>
      <c r="V197" s="61"/>
      <c r="W197" s="61"/>
      <c r="X197" s="61"/>
      <c r="Y197" s="140"/>
      <c r="Z197" s="140"/>
      <c r="AA197" s="140"/>
      <c r="AB197" s="140"/>
      <c r="AC197" s="140"/>
      <c r="AD197" s="61"/>
      <c r="AE197" s="61"/>
      <c r="AF197" s="61"/>
      <c r="AG197" s="140"/>
      <c r="AH197" s="61"/>
      <c r="AI197" s="61"/>
      <c r="AJ197" s="61"/>
      <c r="AK197" s="61"/>
      <c r="AL197" s="61"/>
      <c r="AM197" s="140"/>
      <c r="AN197" s="140"/>
      <c r="AO197" s="140"/>
      <c r="AP197" s="61"/>
      <c r="AQ197" s="61"/>
      <c r="AR197" s="61"/>
      <c r="AS197" s="140"/>
      <c r="AT197" s="61"/>
      <c r="AU197" s="140"/>
      <c r="AV197" s="140"/>
      <c r="AW197" s="61"/>
      <c r="AX197" s="61"/>
      <c r="AY197" s="61"/>
      <c r="AZ197" s="61"/>
      <c r="BA197" s="61"/>
      <c r="BB197" s="140"/>
      <c r="BC197" s="61"/>
      <c r="BD197" s="140"/>
      <c r="BE197" s="140"/>
      <c r="BF197" s="140"/>
      <c r="BG197" s="61"/>
      <c r="BH197" s="140"/>
      <c r="BI197" s="61"/>
      <c r="BJ197" s="140"/>
      <c r="BK197" s="61"/>
      <c r="BL197" s="140"/>
      <c r="BM197" s="140"/>
      <c r="BN197" s="140"/>
      <c r="BO197" s="61"/>
      <c r="BP197" s="140"/>
      <c r="BQ197" s="61"/>
      <c r="BR197" s="140"/>
      <c r="BS197" s="61"/>
      <c r="BT197" s="140"/>
      <c r="BU197" s="140"/>
      <c r="BV197" s="61"/>
    </row>
    <row r="198" spans="3:74" x14ac:dyDescent="0.25">
      <c r="C198" s="61"/>
      <c r="D198" s="61"/>
      <c r="E198" s="61"/>
      <c r="F198" s="61"/>
      <c r="G198" s="61"/>
      <c r="H198" s="61"/>
      <c r="I198" s="61"/>
      <c r="J198" s="61"/>
      <c r="K198" s="61"/>
      <c r="L198" s="61"/>
      <c r="M198" s="61"/>
      <c r="N198" s="61"/>
      <c r="O198" s="61"/>
      <c r="P198" s="61"/>
      <c r="Q198" s="61"/>
      <c r="R198" s="61"/>
      <c r="S198" s="61"/>
      <c r="T198" s="61"/>
      <c r="U198" s="61"/>
      <c r="V198" s="61"/>
      <c r="W198" s="61"/>
      <c r="X198" s="61"/>
      <c r="Y198" s="140"/>
      <c r="Z198" s="140"/>
      <c r="AA198" s="140"/>
      <c r="AB198" s="140"/>
      <c r="AC198" s="140"/>
      <c r="AD198" s="61"/>
      <c r="AE198" s="61"/>
      <c r="AF198" s="61"/>
      <c r="AG198" s="140"/>
      <c r="AH198" s="61"/>
      <c r="AI198" s="61"/>
      <c r="AJ198" s="61"/>
      <c r="AK198" s="61"/>
      <c r="AL198" s="61"/>
      <c r="AM198" s="140"/>
      <c r="AN198" s="140"/>
      <c r="AO198" s="140"/>
      <c r="AP198" s="61"/>
      <c r="AQ198" s="61"/>
      <c r="AR198" s="61"/>
      <c r="AS198" s="140"/>
      <c r="AT198" s="61"/>
      <c r="AU198" s="140"/>
      <c r="AV198" s="140"/>
      <c r="AW198" s="61"/>
      <c r="AX198" s="61"/>
      <c r="AY198" s="61"/>
      <c r="AZ198" s="61"/>
      <c r="BA198" s="61"/>
      <c r="BB198" s="140"/>
      <c r="BC198" s="61"/>
      <c r="BD198" s="140"/>
      <c r="BE198" s="140"/>
      <c r="BF198" s="140"/>
      <c r="BG198" s="61"/>
      <c r="BH198" s="140"/>
      <c r="BI198" s="61"/>
      <c r="BJ198" s="140"/>
      <c r="BK198" s="61"/>
      <c r="BL198" s="140"/>
      <c r="BM198" s="140"/>
      <c r="BN198" s="140"/>
      <c r="BO198" s="61"/>
      <c r="BP198" s="140"/>
      <c r="BQ198" s="61"/>
      <c r="BR198" s="140"/>
      <c r="BS198" s="61"/>
      <c r="BT198" s="140"/>
      <c r="BU198" s="140"/>
      <c r="BV198" s="61"/>
    </row>
    <row r="199" spans="3:74" ht="26.25" x14ac:dyDescent="0.4">
      <c r="C199" s="61"/>
      <c r="D199" s="61"/>
      <c r="E199" s="134"/>
      <c r="F199" s="134"/>
      <c r="G199" s="134"/>
      <c r="H199" s="134"/>
      <c r="I199" s="134"/>
      <c r="J199" s="134"/>
      <c r="K199" s="61"/>
      <c r="L199" s="61"/>
      <c r="M199" s="61"/>
      <c r="N199" s="61"/>
      <c r="O199" s="61"/>
      <c r="P199" s="61"/>
      <c r="Q199" s="61"/>
      <c r="R199" s="61"/>
      <c r="S199" s="61"/>
      <c r="T199" s="61"/>
      <c r="U199" s="61"/>
      <c r="V199" s="61"/>
      <c r="W199" s="61"/>
      <c r="X199" s="61"/>
      <c r="Y199" s="140"/>
      <c r="Z199" s="140"/>
      <c r="AA199" s="140"/>
      <c r="AB199" s="140"/>
      <c r="AC199" s="140"/>
      <c r="AD199" s="61"/>
      <c r="AE199" s="61"/>
      <c r="AF199" s="61"/>
      <c r="AG199" s="140"/>
      <c r="AH199" s="61"/>
      <c r="AI199" s="61"/>
      <c r="AJ199" s="61"/>
      <c r="AK199" s="61"/>
      <c r="AL199" s="61"/>
      <c r="AM199" s="140"/>
      <c r="AN199" s="140"/>
      <c r="AO199" s="140"/>
      <c r="AP199" s="61"/>
      <c r="AQ199" s="61"/>
      <c r="AR199" s="61"/>
      <c r="AS199" s="140"/>
      <c r="AT199" s="61"/>
      <c r="AU199" s="140"/>
      <c r="AV199" s="140"/>
      <c r="AW199" s="61"/>
      <c r="AX199" s="61"/>
      <c r="AY199" s="61"/>
      <c r="AZ199" s="61"/>
      <c r="BA199" s="61"/>
      <c r="BB199" s="140"/>
      <c r="BC199" s="61"/>
      <c r="BD199" s="140"/>
      <c r="BE199" s="140"/>
      <c r="BF199" s="140"/>
      <c r="BG199" s="61"/>
      <c r="BH199" s="140"/>
      <c r="BI199" s="61"/>
      <c r="BJ199" s="140"/>
      <c r="BK199" s="61"/>
      <c r="BL199" s="140"/>
      <c r="BM199" s="140"/>
      <c r="BN199" s="140"/>
      <c r="BO199" s="61"/>
      <c r="BP199" s="140"/>
      <c r="BQ199" s="61"/>
      <c r="BR199" s="140"/>
      <c r="BS199" s="61"/>
      <c r="BT199" s="140"/>
      <c r="BU199" s="140"/>
      <c r="BV199" s="61"/>
    </row>
    <row r="200" spans="3:74" x14ac:dyDescent="0.25">
      <c r="C200" s="61"/>
      <c r="D200" s="61"/>
      <c r="E200" s="61"/>
      <c r="F200" s="61"/>
      <c r="G200" s="61"/>
      <c r="H200" s="61"/>
      <c r="I200" s="61"/>
      <c r="J200" s="61"/>
      <c r="K200" s="61"/>
      <c r="L200" s="61"/>
      <c r="M200" s="61"/>
      <c r="N200" s="61"/>
      <c r="O200" s="61"/>
      <c r="P200" s="61"/>
      <c r="Q200" s="61"/>
      <c r="R200" s="61"/>
      <c r="S200" s="61"/>
      <c r="T200" s="61"/>
      <c r="U200" s="61"/>
      <c r="V200" s="61"/>
      <c r="W200" s="61"/>
      <c r="X200" s="61"/>
      <c r="Y200" s="140"/>
      <c r="Z200" s="140"/>
      <c r="AA200" s="140"/>
      <c r="AB200" s="140"/>
      <c r="AC200" s="140"/>
      <c r="AD200" s="61"/>
      <c r="AE200" s="61"/>
      <c r="AF200" s="61"/>
      <c r="AG200" s="140"/>
      <c r="AH200" s="61"/>
      <c r="AI200" s="61"/>
      <c r="AJ200" s="61"/>
      <c r="AK200" s="61"/>
      <c r="AL200" s="61"/>
      <c r="AM200" s="140"/>
      <c r="AN200" s="140"/>
      <c r="AO200" s="140"/>
      <c r="AP200" s="61"/>
      <c r="AQ200" s="61"/>
      <c r="AR200" s="61"/>
      <c r="AS200" s="140"/>
      <c r="AT200" s="61"/>
      <c r="AU200" s="140"/>
      <c r="AV200" s="140"/>
      <c r="AW200" s="61"/>
      <c r="AX200" s="61"/>
      <c r="AY200" s="61"/>
      <c r="AZ200" s="61"/>
      <c r="BA200" s="61"/>
      <c r="BB200" s="140"/>
      <c r="BC200" s="61"/>
      <c r="BD200" s="140"/>
      <c r="BE200" s="140"/>
      <c r="BF200" s="140"/>
      <c r="BG200" s="61"/>
      <c r="BH200" s="140"/>
      <c r="BI200" s="61"/>
      <c r="BJ200" s="140"/>
      <c r="BK200" s="61"/>
      <c r="BL200" s="140"/>
      <c r="BM200" s="140"/>
      <c r="BN200" s="140"/>
      <c r="BO200" s="61"/>
      <c r="BP200" s="140"/>
      <c r="BQ200" s="61"/>
      <c r="BR200" s="140"/>
      <c r="BS200" s="61"/>
      <c r="BT200" s="140"/>
      <c r="BU200" s="140"/>
      <c r="BV200" s="61"/>
    </row>
    <row r="201" spans="3:74" x14ac:dyDescent="0.25">
      <c r="C201" s="61"/>
      <c r="D201" s="61"/>
      <c r="E201" s="61"/>
      <c r="F201" s="61"/>
      <c r="G201" s="61"/>
      <c r="H201" s="61"/>
      <c r="I201" s="61"/>
      <c r="J201" s="61"/>
      <c r="K201" s="61"/>
      <c r="L201" s="61"/>
      <c r="M201" s="61"/>
      <c r="N201" s="61"/>
      <c r="O201" s="61"/>
      <c r="P201" s="61"/>
      <c r="Q201" s="61"/>
      <c r="R201" s="61"/>
      <c r="S201" s="61"/>
      <c r="T201" s="61"/>
      <c r="U201" s="61"/>
      <c r="V201" s="61"/>
      <c r="W201" s="61"/>
      <c r="X201" s="61"/>
      <c r="Y201" s="140"/>
      <c r="Z201" s="140"/>
      <c r="AA201" s="140"/>
      <c r="AB201" s="140"/>
      <c r="AC201" s="140"/>
      <c r="AD201" s="61"/>
      <c r="AE201" s="61"/>
      <c r="AF201" s="61"/>
      <c r="AG201" s="140"/>
      <c r="AH201" s="61"/>
      <c r="AI201" s="61"/>
      <c r="AJ201" s="61"/>
      <c r="AK201" s="61"/>
      <c r="AL201" s="61"/>
      <c r="AM201" s="140"/>
      <c r="AN201" s="140"/>
      <c r="AO201" s="140"/>
      <c r="AP201" s="61"/>
      <c r="AQ201" s="61"/>
      <c r="AR201" s="61"/>
      <c r="AS201" s="140"/>
      <c r="AT201" s="61"/>
      <c r="AU201" s="140"/>
      <c r="AV201" s="140"/>
      <c r="AW201" s="61"/>
      <c r="AX201" s="61"/>
      <c r="AY201" s="61"/>
      <c r="AZ201" s="61"/>
      <c r="BA201" s="61"/>
      <c r="BB201" s="140"/>
      <c r="BC201" s="61"/>
      <c r="BD201" s="140"/>
      <c r="BE201" s="140"/>
      <c r="BF201" s="140"/>
      <c r="BG201" s="61"/>
      <c r="BH201" s="140"/>
      <c r="BI201" s="61"/>
      <c r="BJ201" s="140"/>
      <c r="BK201" s="61"/>
      <c r="BL201" s="140"/>
      <c r="BM201" s="140"/>
      <c r="BN201" s="140"/>
      <c r="BO201" s="61"/>
      <c r="BP201" s="140"/>
      <c r="BQ201" s="61"/>
      <c r="BR201" s="140"/>
      <c r="BS201" s="61"/>
      <c r="BT201" s="140"/>
      <c r="BU201" s="140"/>
      <c r="BV201" s="61"/>
    </row>
    <row r="202" spans="3:74" x14ac:dyDescent="0.25">
      <c r="C202" s="61"/>
      <c r="D202" s="61"/>
      <c r="E202" s="61"/>
      <c r="F202" s="61"/>
      <c r="G202" s="61"/>
      <c r="H202" s="61"/>
      <c r="I202" s="61"/>
      <c r="J202" s="61"/>
      <c r="K202" s="61"/>
      <c r="L202" s="61"/>
      <c r="M202" s="61"/>
      <c r="N202" s="61"/>
      <c r="O202" s="61"/>
      <c r="P202" s="61"/>
      <c r="Q202" s="61"/>
      <c r="R202" s="61"/>
      <c r="S202" s="61"/>
      <c r="T202" s="61"/>
      <c r="U202" s="61"/>
      <c r="V202" s="61"/>
      <c r="W202" s="61"/>
      <c r="X202" s="61"/>
      <c r="Y202" s="140"/>
      <c r="Z202" s="140"/>
      <c r="AA202" s="140"/>
      <c r="AB202" s="140"/>
      <c r="AC202" s="140"/>
      <c r="AD202" s="61"/>
      <c r="AE202" s="61"/>
      <c r="AF202" s="61"/>
      <c r="AG202" s="140"/>
      <c r="AH202" s="61"/>
      <c r="AI202" s="61"/>
      <c r="AJ202" s="61"/>
      <c r="AK202" s="61"/>
      <c r="AL202" s="61"/>
      <c r="AM202" s="140"/>
      <c r="AN202" s="140"/>
      <c r="AO202" s="140"/>
      <c r="AP202" s="61"/>
      <c r="AQ202" s="61"/>
      <c r="AR202" s="61"/>
      <c r="AS202" s="140"/>
      <c r="AT202" s="61"/>
      <c r="AU202" s="140"/>
      <c r="AV202" s="140"/>
      <c r="AW202" s="61"/>
      <c r="AX202" s="61"/>
      <c r="AY202" s="61"/>
      <c r="AZ202" s="61"/>
      <c r="BA202" s="61"/>
      <c r="BB202" s="140"/>
      <c r="BC202" s="61"/>
      <c r="BD202" s="140"/>
      <c r="BE202" s="140"/>
      <c r="BF202" s="140"/>
      <c r="BG202" s="61"/>
      <c r="BH202" s="140"/>
      <c r="BI202" s="61"/>
      <c r="BJ202" s="140"/>
      <c r="BK202" s="61"/>
      <c r="BL202" s="140"/>
      <c r="BM202" s="140"/>
      <c r="BN202" s="140"/>
      <c r="BO202" s="61"/>
      <c r="BP202" s="140"/>
      <c r="BQ202" s="61"/>
      <c r="BR202" s="140"/>
      <c r="BS202" s="61"/>
      <c r="BT202" s="140"/>
      <c r="BU202" s="140"/>
      <c r="BV202" s="61"/>
    </row>
    <row r="203" spans="3:74" x14ac:dyDescent="0.25">
      <c r="C203" s="61"/>
      <c r="D203" s="61"/>
      <c r="E203" s="61"/>
      <c r="F203" s="61"/>
      <c r="G203" s="61"/>
      <c r="H203" s="61"/>
      <c r="I203" s="61"/>
      <c r="J203" s="61"/>
      <c r="K203" s="61"/>
      <c r="L203" s="61"/>
      <c r="M203" s="61"/>
      <c r="N203" s="61"/>
      <c r="O203" s="61"/>
      <c r="P203" s="61"/>
      <c r="Q203" s="61"/>
      <c r="R203" s="61"/>
      <c r="S203" s="61"/>
      <c r="T203" s="61"/>
      <c r="U203" s="61"/>
      <c r="V203" s="61"/>
      <c r="W203" s="61"/>
      <c r="X203" s="61"/>
      <c r="Y203" s="140"/>
      <c r="Z203" s="140"/>
      <c r="AA203" s="140"/>
      <c r="AB203" s="140"/>
      <c r="AC203" s="140"/>
      <c r="AD203" s="61"/>
      <c r="AE203" s="61"/>
      <c r="AF203" s="61"/>
      <c r="AG203" s="140"/>
      <c r="AH203" s="61"/>
      <c r="AI203" s="61"/>
      <c r="AJ203" s="61"/>
      <c r="AK203" s="61"/>
      <c r="AL203" s="61"/>
      <c r="AM203" s="140"/>
      <c r="AN203" s="140"/>
      <c r="AO203" s="140"/>
      <c r="AP203" s="61"/>
      <c r="AQ203" s="61"/>
      <c r="AR203" s="61"/>
      <c r="AS203" s="140"/>
      <c r="AT203" s="61"/>
      <c r="AU203" s="140"/>
      <c r="AV203" s="140"/>
      <c r="AW203" s="61"/>
      <c r="AX203" s="61"/>
      <c r="AY203" s="61"/>
      <c r="AZ203" s="61"/>
      <c r="BA203" s="61"/>
      <c r="BB203" s="140"/>
      <c r="BC203" s="61"/>
      <c r="BD203" s="140"/>
      <c r="BE203" s="140"/>
      <c r="BF203" s="140"/>
      <c r="BG203" s="61"/>
      <c r="BH203" s="140"/>
      <c r="BI203" s="61"/>
      <c r="BJ203" s="140"/>
      <c r="BK203" s="61"/>
      <c r="BL203" s="140"/>
      <c r="BM203" s="140"/>
      <c r="BN203" s="140"/>
      <c r="BO203" s="61"/>
      <c r="BP203" s="140"/>
      <c r="BQ203" s="61"/>
      <c r="BR203" s="140"/>
      <c r="BS203" s="61"/>
      <c r="BT203" s="140"/>
      <c r="BU203" s="140"/>
      <c r="BV203" s="61"/>
    </row>
    <row r="204" spans="3:74" x14ac:dyDescent="0.25">
      <c r="C204" s="61"/>
      <c r="D204" s="61"/>
      <c r="E204" s="61"/>
      <c r="F204" s="61"/>
      <c r="G204" s="61"/>
      <c r="H204" s="61"/>
      <c r="I204" s="61"/>
      <c r="J204" s="61"/>
      <c r="K204" s="61"/>
      <c r="L204" s="61"/>
      <c r="M204" s="61"/>
      <c r="N204" s="61"/>
      <c r="O204" s="61"/>
      <c r="P204" s="61"/>
      <c r="Q204" s="61"/>
      <c r="R204" s="61"/>
      <c r="S204" s="61"/>
      <c r="T204" s="61"/>
      <c r="U204" s="61"/>
      <c r="V204" s="61"/>
      <c r="W204" s="61"/>
      <c r="X204" s="61"/>
      <c r="Y204" s="140"/>
      <c r="Z204" s="140"/>
      <c r="AA204" s="140"/>
      <c r="AB204" s="140"/>
      <c r="AC204" s="140"/>
      <c r="AD204" s="61"/>
      <c r="AE204" s="61"/>
      <c r="AF204" s="61"/>
      <c r="AG204" s="140"/>
      <c r="AH204" s="61"/>
      <c r="AI204" s="61"/>
      <c r="AJ204" s="61"/>
      <c r="AK204" s="61"/>
      <c r="AL204" s="61"/>
      <c r="AM204" s="140"/>
      <c r="AN204" s="140"/>
      <c r="AO204" s="140"/>
      <c r="AP204" s="61"/>
      <c r="AQ204" s="61"/>
      <c r="AR204" s="61"/>
      <c r="AS204" s="140"/>
      <c r="AT204" s="61"/>
      <c r="AU204" s="140"/>
      <c r="AV204" s="140"/>
      <c r="AW204" s="61"/>
      <c r="AX204" s="61"/>
      <c r="AY204" s="61"/>
      <c r="AZ204" s="61"/>
      <c r="BA204" s="61"/>
      <c r="BB204" s="140"/>
      <c r="BC204" s="61"/>
      <c r="BD204" s="140"/>
      <c r="BE204" s="140"/>
      <c r="BF204" s="140"/>
      <c r="BG204" s="61"/>
      <c r="BH204" s="140"/>
      <c r="BI204" s="61"/>
      <c r="BJ204" s="140"/>
      <c r="BK204" s="61"/>
      <c r="BL204" s="140"/>
      <c r="BM204" s="140"/>
      <c r="BN204" s="140"/>
      <c r="BO204" s="61"/>
      <c r="BP204" s="140"/>
      <c r="BQ204" s="61"/>
      <c r="BR204" s="140"/>
      <c r="BS204" s="61"/>
      <c r="BT204" s="140"/>
      <c r="BU204" s="140"/>
      <c r="BV204" s="61"/>
    </row>
    <row r="205" spans="3:74" x14ac:dyDescent="0.25">
      <c r="C205" s="61"/>
      <c r="D205" s="61"/>
      <c r="E205" s="61"/>
      <c r="F205" s="61"/>
      <c r="G205" s="61"/>
      <c r="H205" s="61"/>
      <c r="I205" s="61"/>
      <c r="J205" s="61"/>
      <c r="K205" s="61"/>
      <c r="L205" s="61"/>
      <c r="M205" s="61"/>
      <c r="N205" s="61"/>
      <c r="O205" s="61"/>
      <c r="P205" s="61"/>
      <c r="Q205" s="61"/>
      <c r="R205" s="61"/>
      <c r="S205" s="61"/>
      <c r="T205" s="61"/>
      <c r="U205" s="61"/>
      <c r="V205" s="61"/>
      <c r="W205" s="61"/>
      <c r="X205" s="61"/>
      <c r="Y205" s="140"/>
      <c r="Z205" s="140"/>
      <c r="AA205" s="140"/>
      <c r="AB205" s="140"/>
      <c r="AC205" s="140"/>
      <c r="AD205" s="61"/>
      <c r="AE205" s="61"/>
      <c r="AF205" s="61"/>
      <c r="AG205" s="140"/>
      <c r="AH205" s="61"/>
      <c r="AI205" s="61"/>
      <c r="AJ205" s="61"/>
      <c r="AK205" s="61"/>
      <c r="AL205" s="61"/>
      <c r="AM205" s="140"/>
      <c r="AN205" s="140"/>
      <c r="AO205" s="140"/>
      <c r="AP205" s="61"/>
      <c r="AQ205" s="61"/>
      <c r="AR205" s="61"/>
      <c r="AS205" s="140"/>
      <c r="AT205" s="61"/>
      <c r="AU205" s="140"/>
      <c r="AV205" s="140"/>
      <c r="AW205" s="61"/>
      <c r="AX205" s="61"/>
      <c r="AY205" s="61"/>
      <c r="AZ205" s="61"/>
      <c r="BA205" s="61"/>
      <c r="BB205" s="140"/>
      <c r="BC205" s="61"/>
      <c r="BD205" s="140"/>
      <c r="BE205" s="140"/>
      <c r="BF205" s="140"/>
      <c r="BG205" s="61"/>
      <c r="BH205" s="140"/>
      <c r="BI205" s="61"/>
      <c r="BJ205" s="140"/>
      <c r="BK205" s="61"/>
      <c r="BL205" s="140"/>
      <c r="BM205" s="140"/>
      <c r="BN205" s="140"/>
      <c r="BO205" s="61"/>
      <c r="BP205" s="140"/>
      <c r="BQ205" s="61"/>
      <c r="BR205" s="140"/>
      <c r="BS205" s="61"/>
      <c r="BT205" s="140"/>
      <c r="BU205" s="140"/>
      <c r="BV205" s="61"/>
    </row>
    <row r="206" spans="3:74" x14ac:dyDescent="0.25">
      <c r="C206" s="61"/>
      <c r="D206" s="61"/>
      <c r="E206" s="61"/>
      <c r="F206" s="61"/>
      <c r="G206" s="61"/>
      <c r="H206" s="61"/>
      <c r="I206" s="61"/>
      <c r="J206" s="61"/>
      <c r="K206" s="61"/>
      <c r="L206" s="61"/>
      <c r="M206" s="61"/>
      <c r="N206" s="61"/>
      <c r="O206" s="61"/>
      <c r="P206" s="61"/>
      <c r="Q206" s="61"/>
      <c r="R206" s="61"/>
      <c r="S206" s="61"/>
      <c r="T206" s="61"/>
      <c r="U206" s="61"/>
      <c r="V206" s="61"/>
      <c r="W206" s="61"/>
      <c r="X206" s="61"/>
      <c r="Y206" s="140"/>
      <c r="Z206" s="140"/>
      <c r="AA206" s="140"/>
      <c r="AB206" s="140"/>
      <c r="AC206" s="61"/>
      <c r="AD206" s="61"/>
      <c r="AE206" s="61"/>
      <c r="AF206" s="61"/>
      <c r="AG206" s="140"/>
      <c r="AH206" s="61"/>
      <c r="AI206" s="61"/>
      <c r="AJ206" s="61"/>
      <c r="AK206" s="61"/>
      <c r="AL206" s="61"/>
      <c r="AM206" s="140"/>
      <c r="AN206" s="140"/>
      <c r="AO206" s="61"/>
      <c r="AP206" s="61"/>
      <c r="AQ206" s="61"/>
      <c r="AR206" s="61"/>
      <c r="AS206" s="140"/>
      <c r="AT206" s="61"/>
      <c r="AU206" s="140"/>
      <c r="AV206" s="140"/>
      <c r="AW206" s="61"/>
      <c r="AX206" s="61"/>
      <c r="AY206" s="61"/>
      <c r="AZ206" s="61"/>
      <c r="BA206" s="61"/>
      <c r="BB206" s="140"/>
      <c r="BC206" s="61"/>
      <c r="BD206" s="140"/>
      <c r="BE206" s="140"/>
      <c r="BF206" s="61"/>
      <c r="BG206" s="61"/>
      <c r="BH206" s="140"/>
      <c r="BI206" s="61"/>
      <c r="BJ206" s="140"/>
      <c r="BK206" s="61"/>
      <c r="BL206" s="140"/>
      <c r="BM206" s="140"/>
      <c r="BN206" s="61"/>
      <c r="BO206" s="61"/>
      <c r="BP206" s="140"/>
      <c r="BQ206" s="61"/>
      <c r="BR206" s="140"/>
      <c r="BS206" s="61"/>
      <c r="BT206" s="140"/>
      <c r="BU206" s="140"/>
      <c r="BV206" s="61"/>
    </row>
    <row r="207" spans="3:74" x14ac:dyDescent="0.25">
      <c r="C207" s="61"/>
      <c r="D207" s="61"/>
      <c r="E207" s="61"/>
      <c r="F207" s="61"/>
      <c r="G207" s="61"/>
      <c r="H207" s="61"/>
      <c r="I207" s="61"/>
      <c r="J207" s="61"/>
      <c r="K207" s="61"/>
      <c r="L207" s="61"/>
      <c r="M207" s="61"/>
      <c r="N207" s="61"/>
      <c r="O207" s="61"/>
      <c r="P207" s="61"/>
      <c r="Q207" s="61"/>
      <c r="R207" s="61"/>
      <c r="S207" s="61"/>
      <c r="T207" s="61"/>
      <c r="U207" s="61"/>
      <c r="V207" s="61"/>
      <c r="W207" s="61"/>
      <c r="X207" s="61"/>
      <c r="Y207" s="140"/>
      <c r="Z207" s="140"/>
      <c r="AA207" s="140"/>
      <c r="AB207" s="140"/>
      <c r="AC207" s="61"/>
      <c r="AD207" s="61"/>
      <c r="AE207" s="61"/>
      <c r="AF207" s="61"/>
      <c r="AG207" s="140"/>
      <c r="AH207" s="61"/>
      <c r="AI207" s="61"/>
      <c r="AJ207" s="61"/>
      <c r="AK207" s="61"/>
      <c r="AL207" s="61"/>
      <c r="AM207" s="140"/>
      <c r="AN207" s="140"/>
      <c r="AO207" s="61"/>
      <c r="AP207" s="61"/>
      <c r="AQ207" s="61"/>
      <c r="AR207" s="61"/>
      <c r="AS207" s="140"/>
      <c r="AT207" s="61"/>
      <c r="AU207" s="140"/>
      <c r="AV207" s="140"/>
      <c r="AW207" s="61"/>
      <c r="AX207" s="61"/>
      <c r="AY207" s="61"/>
      <c r="AZ207" s="61"/>
      <c r="BA207" s="61"/>
      <c r="BB207" s="140"/>
      <c r="BC207" s="61"/>
      <c r="BD207" s="140"/>
      <c r="BE207" s="140"/>
      <c r="BF207" s="61"/>
      <c r="BG207" s="61"/>
      <c r="BH207" s="140"/>
      <c r="BI207" s="61"/>
      <c r="BJ207" s="140"/>
      <c r="BK207" s="61"/>
      <c r="BL207" s="140"/>
      <c r="BM207" s="140"/>
      <c r="BN207" s="61"/>
      <c r="BO207" s="61"/>
      <c r="BP207" s="140"/>
      <c r="BQ207" s="61"/>
      <c r="BR207" s="140"/>
      <c r="BS207" s="61"/>
      <c r="BT207" s="140"/>
      <c r="BU207" s="140"/>
      <c r="BV207" s="61"/>
    </row>
    <row r="208" spans="3:74" x14ac:dyDescent="0.25">
      <c r="C208" s="61"/>
      <c r="D208" s="61"/>
      <c r="E208" s="69"/>
      <c r="F208" s="69"/>
      <c r="G208" s="69"/>
      <c r="H208" s="61"/>
      <c r="I208" s="61"/>
      <c r="J208" s="61"/>
      <c r="K208" s="61"/>
      <c r="L208" s="61"/>
      <c r="M208" s="61"/>
      <c r="N208" s="61"/>
      <c r="O208" s="61"/>
      <c r="P208" s="61"/>
      <c r="Q208" s="61"/>
      <c r="R208" s="61"/>
      <c r="S208" s="61"/>
      <c r="T208" s="61"/>
      <c r="U208" s="61"/>
      <c r="V208" s="61"/>
      <c r="W208" s="61"/>
      <c r="X208" s="61"/>
      <c r="Y208" s="140"/>
      <c r="Z208" s="140"/>
      <c r="AA208" s="140"/>
      <c r="AB208" s="140"/>
      <c r="AC208" s="61"/>
      <c r="AD208" s="61"/>
      <c r="AE208" s="61"/>
      <c r="AF208" s="61"/>
      <c r="AG208" s="140"/>
      <c r="AH208" s="61"/>
      <c r="AI208" s="61"/>
      <c r="AJ208" s="61"/>
      <c r="AK208" s="61"/>
      <c r="AL208" s="61"/>
      <c r="AM208" s="140"/>
      <c r="AN208" s="140"/>
      <c r="AO208" s="61"/>
      <c r="AP208" s="61"/>
      <c r="AQ208" s="61"/>
      <c r="AR208" s="61"/>
      <c r="AS208" s="140"/>
      <c r="AT208" s="61"/>
      <c r="AU208" s="140"/>
      <c r="AV208" s="140"/>
      <c r="AW208" s="61"/>
      <c r="AX208" s="61"/>
      <c r="AY208" s="61"/>
      <c r="AZ208" s="61"/>
      <c r="BA208" s="61"/>
      <c r="BB208" s="140"/>
      <c r="BC208" s="61"/>
      <c r="BD208" s="140"/>
      <c r="BE208" s="140"/>
      <c r="BF208" s="61"/>
      <c r="BG208" s="61"/>
      <c r="BH208" s="140"/>
      <c r="BI208" s="61"/>
      <c r="BJ208" s="140"/>
      <c r="BK208" s="61"/>
      <c r="BL208" s="140"/>
      <c r="BM208" s="140"/>
      <c r="BN208" s="61"/>
      <c r="BO208" s="61"/>
      <c r="BP208" s="140"/>
      <c r="BQ208" s="61"/>
      <c r="BR208" s="140"/>
      <c r="BS208" s="61"/>
      <c r="BT208" s="140"/>
      <c r="BU208" s="140"/>
      <c r="BV208" s="61"/>
    </row>
    <row r="209" spans="3:74" x14ac:dyDescent="0.25">
      <c r="C209" s="61"/>
      <c r="D209" s="61"/>
      <c r="E209" s="139"/>
      <c r="F209" s="61"/>
      <c r="G209" s="61"/>
      <c r="H209" s="61"/>
      <c r="I209" s="61"/>
      <c r="J209" s="61"/>
      <c r="K209" s="61"/>
      <c r="L209" s="61"/>
      <c r="M209" s="61"/>
      <c r="N209" s="61"/>
      <c r="O209" s="61"/>
      <c r="P209" s="61"/>
      <c r="Q209" s="61"/>
      <c r="R209" s="61"/>
      <c r="S209" s="61"/>
      <c r="T209" s="61"/>
      <c r="U209" s="61"/>
      <c r="V209" s="61"/>
      <c r="W209" s="61"/>
      <c r="X209" s="61"/>
      <c r="Y209" s="140"/>
      <c r="Z209" s="140"/>
      <c r="AA209" s="140"/>
      <c r="AB209" s="140"/>
      <c r="AC209" s="61"/>
      <c r="AD209" s="61"/>
      <c r="AE209" s="61"/>
      <c r="AF209" s="61"/>
      <c r="AG209" s="140"/>
      <c r="AH209" s="61"/>
      <c r="AI209" s="61"/>
      <c r="AJ209" s="61"/>
      <c r="AK209" s="61"/>
      <c r="AL209" s="61"/>
      <c r="AM209" s="140"/>
      <c r="AN209" s="140"/>
      <c r="AO209" s="61"/>
      <c r="AP209" s="61"/>
      <c r="AQ209" s="61"/>
      <c r="AR209" s="61"/>
      <c r="AS209" s="140"/>
      <c r="AT209" s="61"/>
      <c r="AU209" s="140"/>
      <c r="AV209" s="140"/>
      <c r="AW209" s="61"/>
      <c r="AX209" s="61"/>
      <c r="AY209" s="61"/>
      <c r="AZ209" s="61"/>
      <c r="BA209" s="61"/>
      <c r="BB209" s="140"/>
      <c r="BC209" s="61"/>
      <c r="BD209" s="140"/>
      <c r="BE209" s="140"/>
      <c r="BF209" s="61"/>
      <c r="BG209" s="61"/>
      <c r="BH209" s="140"/>
      <c r="BI209" s="61"/>
      <c r="BJ209" s="140"/>
      <c r="BK209" s="61"/>
      <c r="BL209" s="140"/>
      <c r="BM209" s="140"/>
      <c r="BN209" s="61"/>
      <c r="BO209" s="61"/>
      <c r="BP209" s="140"/>
      <c r="BQ209" s="61"/>
      <c r="BR209" s="140"/>
      <c r="BS209" s="61"/>
      <c r="BT209" s="140"/>
      <c r="BU209" s="140"/>
      <c r="BV209" s="61"/>
    </row>
    <row r="210" spans="3:74" x14ac:dyDescent="0.25">
      <c r="C210" s="61"/>
      <c r="D210" s="61"/>
      <c r="E210" s="139"/>
      <c r="F210" s="61"/>
      <c r="G210" s="61"/>
      <c r="H210" s="61"/>
      <c r="I210" s="61"/>
      <c r="J210" s="61"/>
      <c r="K210" s="61"/>
      <c r="L210" s="61"/>
      <c r="M210" s="61"/>
      <c r="N210" s="61"/>
      <c r="O210" s="61"/>
      <c r="P210" s="61"/>
      <c r="Q210" s="61"/>
      <c r="R210" s="61"/>
      <c r="S210" s="61"/>
      <c r="T210" s="61"/>
      <c r="U210" s="61"/>
      <c r="V210" s="61"/>
      <c r="W210" s="61"/>
      <c r="X210" s="61"/>
      <c r="Y210" s="140"/>
      <c r="Z210" s="140"/>
      <c r="AA210" s="140"/>
      <c r="AB210" s="140"/>
      <c r="AC210" s="139"/>
      <c r="AD210" s="61"/>
      <c r="AE210" s="61"/>
      <c r="AF210" s="61"/>
      <c r="AG210" s="140"/>
      <c r="AH210" s="61"/>
      <c r="AI210" s="61"/>
      <c r="AJ210" s="61"/>
      <c r="AK210" s="61"/>
      <c r="AL210" s="61"/>
      <c r="AM210" s="140"/>
      <c r="AN210" s="140"/>
      <c r="AO210" s="139"/>
      <c r="AP210" s="61"/>
      <c r="AQ210" s="61"/>
      <c r="AR210" s="61"/>
      <c r="AS210" s="140"/>
      <c r="AT210" s="61"/>
      <c r="AU210" s="140"/>
      <c r="AV210" s="140"/>
      <c r="AW210" s="61"/>
      <c r="AX210" s="61"/>
      <c r="AY210" s="61"/>
      <c r="AZ210" s="61"/>
      <c r="BA210" s="61"/>
      <c r="BB210" s="140"/>
      <c r="BC210" s="61"/>
      <c r="BD210" s="140"/>
      <c r="BE210" s="140"/>
      <c r="BF210" s="139"/>
      <c r="BG210" s="61"/>
      <c r="BH210" s="140"/>
      <c r="BI210" s="61"/>
      <c r="BJ210" s="140"/>
      <c r="BK210" s="61"/>
      <c r="BL210" s="140"/>
      <c r="BM210" s="140"/>
      <c r="BN210" s="139"/>
      <c r="BO210" s="61"/>
      <c r="BP210" s="140"/>
      <c r="BQ210" s="61"/>
      <c r="BR210" s="140"/>
      <c r="BS210" s="61"/>
      <c r="BT210" s="140"/>
      <c r="BU210" s="140"/>
      <c r="BV210" s="61"/>
    </row>
    <row r="211" spans="3:74" x14ac:dyDescent="0.25">
      <c r="C211" s="61"/>
      <c r="D211" s="61"/>
      <c r="E211" s="139"/>
      <c r="F211" s="61"/>
      <c r="G211" s="61"/>
      <c r="H211" s="61"/>
      <c r="I211" s="61"/>
      <c r="J211" s="61"/>
      <c r="K211" s="61"/>
      <c r="L211" s="61"/>
      <c r="M211" s="61"/>
      <c r="N211" s="61"/>
      <c r="O211" s="61"/>
      <c r="P211" s="61"/>
      <c r="Q211" s="61"/>
      <c r="R211" s="61"/>
      <c r="S211" s="61"/>
      <c r="T211" s="61"/>
      <c r="U211" s="61"/>
      <c r="V211" s="61"/>
      <c r="W211" s="61"/>
      <c r="X211" s="61"/>
      <c r="Y211" s="140"/>
      <c r="Z211" s="140"/>
      <c r="AA211" s="140"/>
      <c r="AB211" s="140"/>
      <c r="AC211" s="140"/>
      <c r="AD211" s="61"/>
      <c r="AE211" s="61"/>
      <c r="AF211" s="61"/>
      <c r="AG211" s="140"/>
      <c r="AH211" s="61"/>
      <c r="AI211" s="61"/>
      <c r="AJ211" s="61"/>
      <c r="AK211" s="61"/>
      <c r="AL211" s="61"/>
      <c r="AM211" s="140"/>
      <c r="AN211" s="140"/>
      <c r="AO211" s="140"/>
      <c r="AP211" s="61"/>
      <c r="AQ211" s="61"/>
      <c r="AR211" s="61"/>
      <c r="AS211" s="140"/>
      <c r="AT211" s="61"/>
      <c r="AU211" s="140"/>
      <c r="AV211" s="140"/>
      <c r="AW211" s="61"/>
      <c r="AX211" s="61"/>
      <c r="AY211" s="61"/>
      <c r="AZ211" s="61"/>
      <c r="BA211" s="61"/>
      <c r="BB211" s="140"/>
      <c r="BC211" s="61"/>
      <c r="BD211" s="140"/>
      <c r="BE211" s="140"/>
      <c r="BF211" s="140"/>
      <c r="BG211" s="61"/>
      <c r="BH211" s="140"/>
      <c r="BI211" s="61"/>
      <c r="BJ211" s="140"/>
      <c r="BK211" s="61"/>
      <c r="BL211" s="140"/>
      <c r="BM211" s="140"/>
      <c r="BN211" s="140"/>
      <c r="BO211" s="61"/>
      <c r="BP211" s="140"/>
      <c r="BQ211" s="61"/>
      <c r="BR211" s="140"/>
      <c r="BS211" s="61"/>
      <c r="BT211" s="140"/>
      <c r="BU211" s="140"/>
      <c r="BV211" s="61"/>
    </row>
    <row r="212" spans="3:74" x14ac:dyDescent="0.25">
      <c r="C212" s="61"/>
      <c r="D212" s="61"/>
      <c r="E212" s="139"/>
      <c r="F212" s="61"/>
      <c r="G212" s="61"/>
      <c r="H212" s="61"/>
      <c r="I212" s="61"/>
      <c r="J212" s="61"/>
      <c r="K212" s="61"/>
      <c r="L212" s="61"/>
      <c r="M212" s="61"/>
      <c r="N212" s="61"/>
      <c r="O212" s="61"/>
      <c r="P212" s="61"/>
      <c r="Q212" s="61"/>
      <c r="R212" s="61"/>
      <c r="S212" s="61"/>
      <c r="T212" s="61"/>
      <c r="U212" s="61"/>
      <c r="V212" s="61"/>
      <c r="W212" s="61"/>
      <c r="X212" s="61"/>
      <c r="Y212" s="140"/>
      <c r="Z212" s="140"/>
      <c r="AA212" s="140"/>
      <c r="AB212" s="140"/>
      <c r="AC212" s="140"/>
      <c r="AD212" s="61"/>
      <c r="AE212" s="61"/>
      <c r="AF212" s="61"/>
      <c r="AG212" s="140"/>
      <c r="AH212" s="61"/>
      <c r="AI212" s="61"/>
      <c r="AJ212" s="61"/>
      <c r="AK212" s="61"/>
      <c r="AL212" s="61"/>
      <c r="AM212" s="140"/>
      <c r="AN212" s="140"/>
      <c r="AO212" s="140"/>
      <c r="AP212" s="61"/>
      <c r="AQ212" s="61"/>
      <c r="AR212" s="61"/>
      <c r="AS212" s="140"/>
      <c r="AT212" s="61"/>
      <c r="AU212" s="140"/>
      <c r="AV212" s="140"/>
      <c r="AW212" s="61"/>
      <c r="AX212" s="61"/>
      <c r="AY212" s="61"/>
      <c r="AZ212" s="61"/>
      <c r="BA212" s="61"/>
      <c r="BB212" s="140"/>
      <c r="BC212" s="61"/>
      <c r="BD212" s="140"/>
      <c r="BE212" s="140"/>
      <c r="BF212" s="140"/>
      <c r="BG212" s="61"/>
      <c r="BH212" s="140"/>
      <c r="BI212" s="61"/>
      <c r="BJ212" s="140"/>
      <c r="BK212" s="61"/>
      <c r="BL212" s="140"/>
      <c r="BM212" s="140"/>
      <c r="BN212" s="140"/>
      <c r="BO212" s="61"/>
      <c r="BP212" s="140"/>
      <c r="BQ212" s="61"/>
      <c r="BR212" s="140"/>
      <c r="BS212" s="61"/>
      <c r="BT212" s="140"/>
      <c r="BU212" s="140"/>
      <c r="BV212" s="61"/>
    </row>
    <row r="213" spans="3:74" x14ac:dyDescent="0.25">
      <c r="C213" s="61"/>
      <c r="D213" s="61"/>
      <c r="E213" s="139"/>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140"/>
      <c r="AD213" s="61"/>
      <c r="AE213" s="61"/>
      <c r="AF213" s="140"/>
      <c r="AG213" s="61"/>
      <c r="AH213" s="61"/>
      <c r="AI213" s="61"/>
      <c r="AJ213" s="61"/>
      <c r="AK213" s="61"/>
      <c r="AL213" s="61"/>
      <c r="AM213" s="61"/>
      <c r="AN213" s="140"/>
      <c r="AO213" s="140"/>
      <c r="AP213" s="61"/>
      <c r="AQ213" s="61"/>
      <c r="AR213" s="61"/>
      <c r="AS213" s="61"/>
      <c r="AT213" s="61"/>
      <c r="AU213" s="61"/>
      <c r="AV213" s="61"/>
      <c r="AW213" s="61"/>
      <c r="AX213" s="61"/>
      <c r="AY213" s="61"/>
      <c r="AZ213" s="61"/>
      <c r="BA213" s="61"/>
      <c r="BB213" s="61"/>
      <c r="BC213" s="61"/>
      <c r="BD213" s="61"/>
      <c r="BE213" s="61"/>
      <c r="BF213" s="140"/>
      <c r="BG213" s="61"/>
      <c r="BH213" s="61"/>
      <c r="BI213" s="140"/>
      <c r="BJ213" s="61"/>
      <c r="BK213" s="61"/>
      <c r="BL213" s="61"/>
      <c r="BM213" s="140"/>
      <c r="BN213" s="140"/>
      <c r="BO213" s="61"/>
      <c r="BP213" s="61"/>
      <c r="BQ213" s="61"/>
      <c r="BR213" s="61"/>
      <c r="BS213" s="61"/>
      <c r="BT213" s="61"/>
      <c r="BU213" s="61"/>
      <c r="BV213" s="61"/>
    </row>
    <row r="214" spans="3:74" x14ac:dyDescent="0.25">
      <c r="C214" s="61"/>
      <c r="D214" s="61"/>
      <c r="E214" s="139"/>
      <c r="F214" s="61"/>
      <c r="G214" s="61"/>
      <c r="H214" s="61"/>
      <c r="I214" s="61"/>
      <c r="J214" s="61"/>
      <c r="K214" s="61"/>
      <c r="L214" s="61"/>
      <c r="M214" s="61"/>
      <c r="N214" s="61"/>
      <c r="O214" s="61"/>
      <c r="P214" s="61"/>
      <c r="Q214" s="61"/>
      <c r="R214" s="61"/>
      <c r="S214" s="61"/>
      <c r="T214" s="61"/>
      <c r="U214" s="61"/>
      <c r="V214" s="61"/>
      <c r="W214" s="61"/>
      <c r="X214" s="61"/>
      <c r="Y214" s="61"/>
      <c r="Z214" s="61"/>
      <c r="AA214" s="61"/>
      <c r="AB214" s="61"/>
      <c r="AC214" s="140"/>
      <c r="AD214" s="61"/>
      <c r="AE214" s="61"/>
      <c r="AF214" s="140"/>
      <c r="AG214" s="61"/>
      <c r="AH214" s="61"/>
      <c r="AI214" s="61"/>
      <c r="AJ214" s="61"/>
      <c r="AK214" s="61"/>
      <c r="AL214" s="61"/>
      <c r="AM214" s="61"/>
      <c r="AN214" s="140"/>
      <c r="AO214" s="140"/>
      <c r="AP214" s="61"/>
      <c r="AQ214" s="61"/>
      <c r="AR214" s="61"/>
      <c r="AS214" s="61"/>
      <c r="AT214" s="61"/>
      <c r="AU214" s="61"/>
      <c r="AV214" s="61"/>
      <c r="AW214" s="61"/>
      <c r="AX214" s="61"/>
      <c r="AY214" s="61"/>
      <c r="AZ214" s="61"/>
      <c r="BA214" s="61"/>
      <c r="BB214" s="61"/>
      <c r="BC214" s="61"/>
      <c r="BD214" s="61"/>
      <c r="BE214" s="61"/>
      <c r="BF214" s="140"/>
      <c r="BG214" s="61"/>
      <c r="BH214" s="61"/>
      <c r="BI214" s="140"/>
      <c r="BJ214" s="61"/>
      <c r="BK214" s="61"/>
      <c r="BL214" s="61"/>
      <c r="BM214" s="140"/>
      <c r="BN214" s="140"/>
      <c r="BO214" s="61"/>
      <c r="BP214" s="61"/>
      <c r="BQ214" s="61"/>
      <c r="BR214" s="61"/>
      <c r="BS214" s="61"/>
      <c r="BT214" s="61"/>
      <c r="BU214" s="61"/>
      <c r="BV214" s="61"/>
    </row>
    <row r="215" spans="3:74" x14ac:dyDescent="0.25">
      <c r="C215" s="61"/>
      <c r="D215" s="61"/>
      <c r="E215" s="139"/>
      <c r="F215" s="61"/>
      <c r="G215" s="61"/>
      <c r="H215" s="61"/>
      <c r="I215" s="61"/>
      <c r="J215" s="61"/>
      <c r="K215" s="61"/>
      <c r="L215" s="61"/>
      <c r="M215" s="61"/>
      <c r="N215" s="61"/>
      <c r="O215" s="61"/>
      <c r="P215" s="61"/>
      <c r="Q215" s="61"/>
      <c r="R215" s="61"/>
      <c r="S215" s="61"/>
      <c r="T215" s="61"/>
      <c r="U215" s="61"/>
      <c r="V215" s="61"/>
      <c r="W215" s="61"/>
      <c r="X215" s="61"/>
      <c r="Y215" s="61"/>
      <c r="Z215" s="61"/>
      <c r="AA215" s="61"/>
      <c r="AB215" s="61"/>
      <c r="AC215" s="140"/>
      <c r="AD215" s="178"/>
      <c r="AE215" s="179"/>
      <c r="AF215" s="179"/>
      <c r="AG215" s="179"/>
      <c r="AH215" s="61"/>
      <c r="AI215" s="61"/>
      <c r="AJ215" s="61"/>
      <c r="AK215" s="61"/>
      <c r="AL215" s="61"/>
      <c r="AM215" s="61"/>
      <c r="AN215" s="61"/>
      <c r="AO215" s="140"/>
      <c r="AP215" s="178"/>
      <c r="AQ215" s="179"/>
      <c r="AR215" s="179"/>
      <c r="AS215" s="179"/>
      <c r="AT215" s="61"/>
      <c r="AU215" s="61"/>
      <c r="AV215" s="61"/>
      <c r="AW215" s="61"/>
      <c r="AX215" s="61"/>
      <c r="AY215" s="178"/>
      <c r="AZ215" s="179"/>
      <c r="BA215" s="179"/>
      <c r="BB215" s="179"/>
      <c r="BC215" s="61"/>
      <c r="BD215" s="61"/>
      <c r="BE215" s="61"/>
      <c r="BF215" s="140"/>
      <c r="BG215" s="178"/>
      <c r="BH215" s="179"/>
      <c r="BI215" s="179"/>
      <c r="BJ215" s="179"/>
      <c r="BK215" s="61"/>
      <c r="BL215" s="61"/>
      <c r="BM215" s="61"/>
      <c r="BN215" s="140"/>
      <c r="BO215" s="178"/>
      <c r="BP215" s="179"/>
      <c r="BQ215" s="179"/>
      <c r="BR215" s="179"/>
      <c r="BS215" s="61"/>
      <c r="BT215" s="61"/>
      <c r="BU215" s="61"/>
      <c r="BV215" s="61"/>
    </row>
    <row r="216" spans="3:74" x14ac:dyDescent="0.25">
      <c r="C216" s="61"/>
      <c r="D216" s="61"/>
      <c r="E216" s="149"/>
      <c r="F216" s="61"/>
      <c r="G216" s="180"/>
      <c r="H216" s="61"/>
      <c r="I216" s="61"/>
      <c r="J216" s="61"/>
      <c r="K216" s="61"/>
      <c r="L216" s="61"/>
      <c r="M216" s="61"/>
      <c r="N216" s="61"/>
      <c r="O216" s="61"/>
      <c r="P216" s="61"/>
      <c r="Q216" s="61"/>
      <c r="R216" s="61"/>
      <c r="S216" s="61"/>
      <c r="T216" s="61"/>
      <c r="U216" s="61"/>
      <c r="V216" s="61"/>
      <c r="W216" s="61"/>
      <c r="X216" s="61"/>
      <c r="Y216" s="61"/>
      <c r="Z216" s="61"/>
      <c r="AA216" s="61"/>
      <c r="AB216" s="61"/>
      <c r="AC216" s="140"/>
      <c r="AD216" s="143"/>
      <c r="AE216" s="179"/>
      <c r="AF216" s="179"/>
      <c r="AG216" s="179"/>
      <c r="AH216" s="61"/>
      <c r="AI216" s="61"/>
      <c r="AJ216" s="61"/>
      <c r="AK216" s="61"/>
      <c r="AL216" s="61"/>
      <c r="AM216" s="61"/>
      <c r="AN216" s="61"/>
      <c r="AO216" s="140"/>
      <c r="AP216" s="143"/>
      <c r="AQ216" s="179"/>
      <c r="AR216" s="179"/>
      <c r="AS216" s="179"/>
      <c r="AT216" s="61"/>
      <c r="AU216" s="61"/>
      <c r="AV216" s="61"/>
      <c r="AW216" s="61"/>
      <c r="AX216" s="61"/>
      <c r="AY216" s="143"/>
      <c r="AZ216" s="179"/>
      <c r="BA216" s="179"/>
      <c r="BB216" s="179"/>
      <c r="BC216" s="61"/>
      <c r="BD216" s="61"/>
      <c r="BE216" s="61"/>
      <c r="BF216" s="140"/>
      <c r="BG216" s="143"/>
      <c r="BH216" s="179"/>
      <c r="BI216" s="179"/>
      <c r="BJ216" s="179"/>
      <c r="BK216" s="61"/>
      <c r="BL216" s="61"/>
      <c r="BM216" s="61"/>
      <c r="BN216" s="140"/>
      <c r="BO216" s="143"/>
      <c r="BP216" s="179"/>
      <c r="BQ216" s="179"/>
      <c r="BR216" s="179"/>
      <c r="BS216" s="61"/>
      <c r="BT216" s="61"/>
      <c r="BU216" s="61"/>
      <c r="BV216" s="61"/>
    </row>
    <row r="217" spans="3:74" x14ac:dyDescent="0.25">
      <c r="C217" s="61"/>
      <c r="D217" s="61"/>
      <c r="E217" s="139"/>
      <c r="F217" s="61"/>
      <c r="G217" s="61"/>
      <c r="H217" s="61"/>
      <c r="I217" s="61"/>
      <c r="J217" s="61"/>
      <c r="K217" s="61"/>
      <c r="L217" s="142"/>
      <c r="M217" s="181"/>
      <c r="N217" s="142"/>
      <c r="O217" s="142"/>
      <c r="P217" s="142"/>
      <c r="Q217" s="142"/>
      <c r="R217" s="142"/>
      <c r="S217" s="142"/>
      <c r="T217" s="142"/>
      <c r="U217" s="142"/>
      <c r="V217" s="142"/>
      <c r="W217" s="142"/>
      <c r="X217" s="142"/>
      <c r="Y217" s="181"/>
      <c r="Z217" s="181"/>
      <c r="AA217" s="181"/>
      <c r="AB217" s="182"/>
      <c r="AC217" s="140"/>
      <c r="AD217" s="61"/>
      <c r="AE217" s="61"/>
      <c r="AF217" s="142"/>
      <c r="AG217" s="181"/>
      <c r="AH217" s="142"/>
      <c r="AI217" s="142"/>
      <c r="AJ217" s="142"/>
      <c r="AK217" s="142"/>
      <c r="AL217" s="142"/>
      <c r="AM217" s="181"/>
      <c r="AN217" s="182"/>
      <c r="AO217" s="140"/>
      <c r="AP217" s="61"/>
      <c r="AQ217" s="61"/>
      <c r="AR217" s="142"/>
      <c r="AS217" s="181"/>
      <c r="AT217" s="142"/>
      <c r="AU217" s="181"/>
      <c r="AV217" s="182"/>
      <c r="AW217" s="61"/>
      <c r="AX217" s="61"/>
      <c r="AY217" s="61"/>
      <c r="AZ217" s="61"/>
      <c r="BA217" s="142"/>
      <c r="BB217" s="181"/>
      <c r="BC217" s="142"/>
      <c r="BD217" s="181"/>
      <c r="BE217" s="182"/>
      <c r="BF217" s="140"/>
      <c r="BG217" s="61"/>
      <c r="BH217" s="61"/>
      <c r="BI217" s="142"/>
      <c r="BJ217" s="181"/>
      <c r="BK217" s="142"/>
      <c r="BL217" s="181"/>
      <c r="BM217" s="182"/>
      <c r="BN217" s="140"/>
      <c r="BO217" s="61"/>
      <c r="BP217" s="61"/>
      <c r="BQ217" s="142"/>
      <c r="BR217" s="181"/>
      <c r="BS217" s="142"/>
      <c r="BT217" s="181"/>
      <c r="BU217" s="182"/>
      <c r="BV217" s="61"/>
    </row>
    <row r="218" spans="3:74" x14ac:dyDescent="0.25">
      <c r="C218" s="61"/>
      <c r="D218" s="61"/>
      <c r="E218" s="139"/>
      <c r="F218" s="61"/>
      <c r="G218" s="61"/>
      <c r="H218" s="61"/>
      <c r="I218" s="61"/>
      <c r="J218" s="61"/>
      <c r="K218" s="179"/>
      <c r="L218" s="61"/>
      <c r="M218" s="61"/>
      <c r="N218" s="61"/>
      <c r="O218" s="61"/>
      <c r="P218" s="61"/>
      <c r="Q218" s="61"/>
      <c r="R218" s="61"/>
      <c r="S218" s="61"/>
      <c r="T218" s="61"/>
      <c r="U218" s="61"/>
      <c r="V218" s="61"/>
      <c r="W218" s="61"/>
      <c r="X218" s="61"/>
      <c r="Y218" s="61"/>
      <c r="Z218" s="61"/>
      <c r="AA218" s="61"/>
      <c r="AB218" s="61"/>
      <c r="AC218" s="140"/>
      <c r="AD218" s="179"/>
      <c r="AE218" s="179"/>
      <c r="AF218" s="61"/>
      <c r="AG218" s="61"/>
      <c r="AH218" s="61"/>
      <c r="AI218" s="61"/>
      <c r="AJ218" s="61"/>
      <c r="AK218" s="61"/>
      <c r="AL218" s="61"/>
      <c r="AM218" s="61"/>
      <c r="AN218" s="61"/>
      <c r="AO218" s="140"/>
      <c r="AP218" s="179"/>
      <c r="AQ218" s="179"/>
      <c r="AR218" s="61"/>
      <c r="AS218" s="61"/>
      <c r="AT218" s="61"/>
      <c r="AU218" s="61"/>
      <c r="AV218" s="61"/>
      <c r="AW218" s="61"/>
      <c r="AX218" s="61"/>
      <c r="AY218" s="179"/>
      <c r="AZ218" s="179"/>
      <c r="BA218" s="61"/>
      <c r="BB218" s="61"/>
      <c r="BC218" s="61"/>
      <c r="BD218" s="61"/>
      <c r="BE218" s="61"/>
      <c r="BF218" s="140"/>
      <c r="BG218" s="179"/>
      <c r="BH218" s="179"/>
      <c r="BI218" s="61"/>
      <c r="BJ218" s="61"/>
      <c r="BK218" s="61"/>
      <c r="BL218" s="61"/>
      <c r="BM218" s="61"/>
      <c r="BN218" s="140"/>
      <c r="BO218" s="179"/>
      <c r="BP218" s="179"/>
      <c r="BQ218" s="61"/>
      <c r="BR218" s="61"/>
      <c r="BS218" s="61"/>
      <c r="BT218" s="61"/>
      <c r="BU218" s="61"/>
      <c r="BV218" s="61"/>
    </row>
    <row r="219" spans="3:74" x14ac:dyDescent="0.25">
      <c r="C219" s="61"/>
      <c r="D219" s="61"/>
      <c r="E219" s="61"/>
      <c r="F219" s="61"/>
      <c r="G219" s="140"/>
      <c r="H219" s="61"/>
      <c r="I219" s="61"/>
      <c r="J219" s="61"/>
      <c r="K219" s="61"/>
      <c r="L219" s="61"/>
      <c r="M219" s="140"/>
      <c r="N219" s="61"/>
      <c r="O219" s="61"/>
      <c r="P219" s="61"/>
      <c r="Q219" s="61"/>
      <c r="R219" s="61"/>
      <c r="S219" s="61"/>
      <c r="T219" s="61"/>
      <c r="U219" s="61"/>
      <c r="V219" s="61"/>
      <c r="W219" s="61"/>
      <c r="X219" s="61"/>
      <c r="Y219" s="140"/>
      <c r="Z219" s="140"/>
      <c r="AA219" s="140"/>
      <c r="AB219" s="140"/>
      <c r="AC219" s="140"/>
      <c r="AD219" s="61"/>
      <c r="AE219" s="61"/>
      <c r="AF219" s="61"/>
      <c r="AG219" s="140"/>
      <c r="AH219" s="61"/>
      <c r="AI219" s="61"/>
      <c r="AJ219" s="61"/>
      <c r="AK219" s="61"/>
      <c r="AL219" s="61"/>
      <c r="AM219" s="140"/>
      <c r="AN219" s="140"/>
      <c r="AO219" s="140"/>
      <c r="AP219" s="61"/>
      <c r="AQ219" s="61"/>
      <c r="AR219" s="61"/>
      <c r="AS219" s="140"/>
      <c r="AT219" s="61"/>
      <c r="AU219" s="140"/>
      <c r="AV219" s="140"/>
      <c r="AW219" s="61"/>
      <c r="AX219" s="61"/>
      <c r="AY219" s="61"/>
      <c r="AZ219" s="61"/>
      <c r="BA219" s="61"/>
      <c r="BB219" s="140"/>
      <c r="BC219" s="61"/>
      <c r="BD219" s="140"/>
      <c r="BE219" s="140"/>
      <c r="BF219" s="140"/>
      <c r="BG219" s="61"/>
      <c r="BH219" s="140"/>
      <c r="BI219" s="61"/>
      <c r="BJ219" s="140"/>
      <c r="BK219" s="61"/>
      <c r="BL219" s="140"/>
      <c r="BM219" s="140"/>
      <c r="BN219" s="140"/>
      <c r="BO219" s="61"/>
      <c r="BP219" s="140"/>
      <c r="BQ219" s="61"/>
      <c r="BR219" s="140"/>
      <c r="BS219" s="61"/>
      <c r="BT219" s="140"/>
      <c r="BU219" s="140"/>
      <c r="BV219" s="61"/>
    </row>
    <row r="220" spans="3:74" x14ac:dyDescent="0.25">
      <c r="C220" s="61"/>
      <c r="D220" s="140"/>
      <c r="E220" s="61"/>
      <c r="F220" s="61"/>
      <c r="G220" s="140"/>
      <c r="H220" s="61"/>
      <c r="I220" s="61"/>
      <c r="J220" s="61"/>
      <c r="K220" s="61"/>
      <c r="L220" s="61"/>
      <c r="M220" s="140"/>
      <c r="N220" s="61"/>
      <c r="O220" s="61"/>
      <c r="P220" s="61"/>
      <c r="Q220" s="61"/>
      <c r="R220" s="61"/>
      <c r="S220" s="61"/>
      <c r="T220" s="61"/>
      <c r="U220" s="61"/>
      <c r="V220" s="61"/>
      <c r="W220" s="61"/>
      <c r="X220" s="61"/>
      <c r="Y220" s="140"/>
      <c r="Z220" s="140"/>
      <c r="AA220" s="140"/>
      <c r="AB220" s="140"/>
      <c r="AC220" s="140"/>
      <c r="AD220" s="61"/>
      <c r="AE220" s="61"/>
      <c r="AF220" s="61"/>
      <c r="AG220" s="140"/>
      <c r="AH220" s="61"/>
      <c r="AI220" s="61"/>
      <c r="AJ220" s="61"/>
      <c r="AK220" s="61"/>
      <c r="AL220" s="61"/>
      <c r="AM220" s="140"/>
      <c r="AN220" s="140"/>
      <c r="AO220" s="140"/>
      <c r="AP220" s="61"/>
      <c r="AQ220" s="61"/>
      <c r="AR220" s="61"/>
      <c r="AS220" s="140"/>
      <c r="AT220" s="61"/>
      <c r="AU220" s="140"/>
      <c r="AV220" s="140"/>
      <c r="AW220" s="61"/>
      <c r="AX220" s="61"/>
      <c r="AY220" s="61"/>
      <c r="AZ220" s="61"/>
      <c r="BA220" s="61"/>
      <c r="BB220" s="140"/>
      <c r="BC220" s="61"/>
      <c r="BD220" s="140"/>
      <c r="BE220" s="140"/>
      <c r="BF220" s="140"/>
      <c r="BG220" s="61"/>
      <c r="BH220" s="140"/>
      <c r="BI220" s="61"/>
      <c r="BJ220" s="140"/>
      <c r="BK220" s="61"/>
      <c r="BL220" s="140"/>
      <c r="BM220" s="140"/>
      <c r="BN220" s="140"/>
      <c r="BO220" s="61"/>
      <c r="BP220" s="140"/>
      <c r="BQ220" s="61"/>
      <c r="BR220" s="140"/>
      <c r="BS220" s="61"/>
      <c r="BT220" s="140"/>
      <c r="BU220" s="140"/>
      <c r="BV220" s="61"/>
    </row>
    <row r="221" spans="3:74" x14ac:dyDescent="0.25">
      <c r="C221" s="61"/>
      <c r="D221" s="140"/>
      <c r="E221" s="61"/>
      <c r="F221" s="61"/>
      <c r="G221" s="140"/>
      <c r="H221" s="61"/>
      <c r="I221" s="61"/>
      <c r="J221" s="61"/>
      <c r="K221" s="61"/>
      <c r="L221" s="61"/>
      <c r="M221" s="140"/>
      <c r="N221" s="61"/>
      <c r="O221" s="61"/>
      <c r="P221" s="61"/>
      <c r="Q221" s="61"/>
      <c r="R221" s="61"/>
      <c r="S221" s="61"/>
      <c r="T221" s="61"/>
      <c r="U221" s="61"/>
      <c r="V221" s="61"/>
      <c r="W221" s="61"/>
      <c r="X221" s="61"/>
      <c r="Y221" s="140"/>
      <c r="Z221" s="140"/>
      <c r="AA221" s="140"/>
      <c r="AB221" s="140"/>
      <c r="AC221" s="140"/>
      <c r="AD221" s="61"/>
      <c r="AE221" s="61"/>
      <c r="AF221" s="61"/>
      <c r="AG221" s="140"/>
      <c r="AH221" s="61"/>
      <c r="AI221" s="61"/>
      <c r="AJ221" s="61"/>
      <c r="AK221" s="61"/>
      <c r="AL221" s="61"/>
      <c r="AM221" s="140"/>
      <c r="AN221" s="140"/>
      <c r="AO221" s="140"/>
      <c r="AP221" s="61"/>
      <c r="AQ221" s="61"/>
      <c r="AR221" s="61"/>
      <c r="AS221" s="140"/>
      <c r="AT221" s="61"/>
      <c r="AU221" s="140"/>
      <c r="AV221" s="140"/>
      <c r="AW221" s="61"/>
      <c r="AX221" s="61"/>
      <c r="AY221" s="61"/>
      <c r="AZ221" s="61"/>
      <c r="BA221" s="61"/>
      <c r="BB221" s="140"/>
      <c r="BC221" s="61"/>
      <c r="BD221" s="140"/>
      <c r="BE221" s="140"/>
      <c r="BF221" s="140"/>
      <c r="BG221" s="61"/>
      <c r="BH221" s="140"/>
      <c r="BI221" s="61"/>
      <c r="BJ221" s="140"/>
      <c r="BK221" s="61"/>
      <c r="BL221" s="140"/>
      <c r="BM221" s="140"/>
      <c r="BN221" s="140"/>
      <c r="BO221" s="61"/>
      <c r="BP221" s="140"/>
      <c r="BQ221" s="61"/>
      <c r="BR221" s="140"/>
      <c r="BS221" s="61"/>
      <c r="BT221" s="140"/>
      <c r="BU221" s="140"/>
      <c r="BV221" s="61"/>
    </row>
    <row r="222" spans="3:74" x14ac:dyDescent="0.25">
      <c r="D222" s="290"/>
      <c r="G222" s="290"/>
      <c r="M222" s="290"/>
      <c r="Y222" s="140"/>
      <c r="Z222" s="140"/>
      <c r="AA222" s="140"/>
      <c r="AB222" s="140"/>
      <c r="AC222" s="140"/>
      <c r="AD222" s="61"/>
      <c r="AE222" s="61"/>
      <c r="AF222" s="61"/>
      <c r="AG222" s="140"/>
      <c r="AH222" s="61"/>
      <c r="AI222" s="61"/>
      <c r="AJ222" s="61"/>
      <c r="AK222" s="61"/>
      <c r="AL222" s="61"/>
      <c r="AM222" s="140"/>
      <c r="AN222" s="140"/>
      <c r="AO222" s="140"/>
      <c r="AP222" s="61"/>
      <c r="AQ222" s="61"/>
      <c r="AR222" s="61"/>
      <c r="AS222" s="140"/>
      <c r="AT222" s="61"/>
      <c r="AU222" s="140"/>
      <c r="AV222" s="140"/>
      <c r="AW222" s="61"/>
      <c r="AX222" s="61"/>
      <c r="AY222" s="61"/>
      <c r="AZ222" s="61"/>
      <c r="BA222" s="61"/>
      <c r="BB222" s="140"/>
      <c r="BC222" s="61"/>
      <c r="BD222" s="140"/>
      <c r="BE222" s="140"/>
      <c r="BF222" s="140"/>
      <c r="BG222" s="61"/>
      <c r="BH222" s="140"/>
      <c r="BI222" s="61"/>
      <c r="BJ222" s="140"/>
      <c r="BK222" s="61"/>
      <c r="BL222" s="140"/>
      <c r="BM222" s="140"/>
      <c r="BN222" s="140"/>
      <c r="BO222" s="61"/>
      <c r="BP222" s="140"/>
      <c r="BQ222" s="61"/>
      <c r="BR222" s="140"/>
      <c r="BS222" s="61"/>
      <c r="BT222" s="140"/>
      <c r="BU222" s="140"/>
      <c r="BV222" s="61"/>
    </row>
    <row r="223" spans="3:74" x14ac:dyDescent="0.25">
      <c r="D223" s="290"/>
      <c r="G223" s="290"/>
      <c r="M223" s="290"/>
      <c r="Y223" s="140"/>
      <c r="Z223" s="140"/>
      <c r="AA223" s="140"/>
      <c r="AB223" s="140"/>
      <c r="AC223" s="140"/>
      <c r="AD223" s="61"/>
      <c r="AE223" s="61"/>
      <c r="AF223" s="61"/>
      <c r="AG223" s="140"/>
      <c r="AH223" s="61"/>
      <c r="AI223" s="61"/>
      <c r="AJ223" s="61"/>
      <c r="AK223" s="61"/>
      <c r="AL223" s="61"/>
      <c r="AM223" s="140"/>
      <c r="AN223" s="140"/>
      <c r="AO223" s="140"/>
      <c r="AP223" s="61"/>
      <c r="AQ223" s="61"/>
      <c r="AR223" s="61"/>
      <c r="AS223" s="140"/>
      <c r="AT223" s="61"/>
      <c r="AU223" s="140"/>
      <c r="AV223" s="140"/>
      <c r="AW223" s="61"/>
      <c r="AX223" s="61"/>
      <c r="AY223" s="61"/>
      <c r="AZ223" s="61"/>
      <c r="BA223" s="61"/>
      <c r="BB223" s="140"/>
      <c r="BC223" s="61"/>
      <c r="BD223" s="140"/>
      <c r="BE223" s="140"/>
      <c r="BF223" s="140"/>
      <c r="BG223" s="61"/>
      <c r="BH223" s="140"/>
      <c r="BI223" s="61"/>
      <c r="BJ223" s="140"/>
      <c r="BK223" s="61"/>
      <c r="BL223" s="140"/>
      <c r="BM223" s="140"/>
      <c r="BN223" s="140"/>
      <c r="BO223" s="61"/>
      <c r="BP223" s="140"/>
      <c r="BQ223" s="61"/>
      <c r="BR223" s="140"/>
      <c r="BS223" s="61"/>
      <c r="BT223" s="140"/>
      <c r="BU223" s="140"/>
      <c r="BV223" s="61"/>
    </row>
    <row r="224" spans="3:74" x14ac:dyDescent="0.25">
      <c r="D224" s="290"/>
      <c r="G224" s="290"/>
      <c r="M224" s="290"/>
      <c r="Y224" s="140"/>
      <c r="Z224" s="140"/>
      <c r="AA224" s="140"/>
      <c r="AB224" s="140"/>
      <c r="AC224" s="140"/>
      <c r="AD224" s="61"/>
      <c r="AE224" s="61"/>
      <c r="AF224" s="61"/>
      <c r="AG224" s="140"/>
      <c r="AH224" s="61"/>
      <c r="AI224" s="61"/>
      <c r="AJ224" s="61"/>
      <c r="AK224" s="61"/>
      <c r="AL224" s="61"/>
      <c r="AM224" s="140"/>
      <c r="AN224" s="140"/>
      <c r="AO224" s="140"/>
      <c r="AP224" s="61"/>
      <c r="AQ224" s="61"/>
      <c r="AR224" s="61"/>
      <c r="AS224" s="140"/>
      <c r="AT224" s="61"/>
      <c r="AU224" s="140"/>
      <c r="AV224" s="140"/>
      <c r="AW224" s="61"/>
      <c r="AX224" s="61"/>
      <c r="AY224" s="61"/>
      <c r="AZ224" s="61"/>
      <c r="BA224" s="61"/>
      <c r="BB224" s="140"/>
      <c r="BC224" s="61"/>
      <c r="BD224" s="140"/>
      <c r="BE224" s="140"/>
      <c r="BF224" s="140"/>
      <c r="BG224" s="61"/>
      <c r="BH224" s="140"/>
      <c r="BI224" s="61"/>
      <c r="BJ224" s="140"/>
      <c r="BK224" s="61"/>
      <c r="BL224" s="140"/>
      <c r="BM224" s="140"/>
      <c r="BN224" s="140"/>
      <c r="BO224" s="61"/>
      <c r="BP224" s="140"/>
      <c r="BQ224" s="61"/>
      <c r="BR224" s="140"/>
      <c r="BS224" s="61"/>
      <c r="BT224" s="140"/>
      <c r="BU224" s="140"/>
      <c r="BV224" s="61"/>
    </row>
    <row r="225" spans="3:74" x14ac:dyDescent="0.25">
      <c r="D225" s="290"/>
      <c r="G225" s="290"/>
      <c r="M225" s="290"/>
      <c r="Y225" s="140"/>
      <c r="Z225" s="140"/>
      <c r="AA225" s="140"/>
      <c r="AB225" s="140"/>
      <c r="AC225" s="140"/>
      <c r="AD225" s="61"/>
      <c r="AE225" s="61"/>
      <c r="AF225" s="61"/>
      <c r="AG225" s="140"/>
      <c r="AH225" s="61"/>
      <c r="AI225" s="61"/>
      <c r="AJ225" s="61"/>
      <c r="AK225" s="61"/>
      <c r="AL225" s="61"/>
      <c r="AM225" s="140"/>
      <c r="AN225" s="140"/>
      <c r="AO225" s="140"/>
      <c r="AP225" s="61"/>
      <c r="AQ225" s="61"/>
      <c r="AR225" s="61"/>
      <c r="AS225" s="140"/>
      <c r="AT225" s="61"/>
      <c r="AU225" s="140"/>
      <c r="AV225" s="140"/>
      <c r="AW225" s="61"/>
      <c r="AX225" s="61"/>
      <c r="AY225" s="61"/>
      <c r="AZ225" s="61"/>
      <c r="BA225" s="61"/>
      <c r="BB225" s="140"/>
      <c r="BC225" s="61"/>
      <c r="BD225" s="140"/>
      <c r="BE225" s="140"/>
      <c r="BF225" s="140"/>
      <c r="BG225" s="61"/>
      <c r="BH225" s="140"/>
      <c r="BI225" s="61"/>
      <c r="BJ225" s="140"/>
      <c r="BK225" s="61"/>
      <c r="BL225" s="140"/>
      <c r="BM225" s="140"/>
      <c r="BN225" s="140"/>
      <c r="BO225" s="61"/>
      <c r="BP225" s="140"/>
      <c r="BQ225" s="61"/>
      <c r="BR225" s="140"/>
      <c r="BS225" s="61"/>
      <c r="BT225" s="140"/>
      <c r="BU225" s="140"/>
      <c r="BV225" s="61"/>
    </row>
    <row r="226" spans="3:74" x14ac:dyDescent="0.25">
      <c r="D226" s="290"/>
      <c r="G226" s="290"/>
      <c r="M226" s="290"/>
      <c r="Y226" s="140"/>
      <c r="Z226" s="140"/>
      <c r="AA226" s="140"/>
      <c r="AB226" s="140"/>
      <c r="AC226" s="140"/>
      <c r="AD226" s="61"/>
      <c r="AE226" s="61"/>
      <c r="AF226" s="61"/>
      <c r="AG226" s="140"/>
      <c r="AH226" s="61"/>
      <c r="AI226" s="61"/>
      <c r="AJ226" s="61"/>
      <c r="AK226" s="61"/>
      <c r="AL226" s="61"/>
      <c r="AM226" s="140"/>
      <c r="AN226" s="140"/>
      <c r="AO226" s="140"/>
      <c r="AP226" s="61"/>
      <c r="AQ226" s="61"/>
      <c r="AR226" s="61"/>
      <c r="AS226" s="140"/>
      <c r="AT226" s="61"/>
      <c r="AU226" s="140"/>
      <c r="AV226" s="140"/>
      <c r="AW226" s="61"/>
      <c r="AX226" s="61"/>
      <c r="AY226" s="61"/>
      <c r="AZ226" s="61"/>
      <c r="BA226" s="61"/>
      <c r="BB226" s="140"/>
      <c r="BC226" s="61"/>
      <c r="BD226" s="140"/>
      <c r="BE226" s="140"/>
      <c r="BF226" s="140"/>
      <c r="BG226" s="61"/>
      <c r="BH226" s="140"/>
      <c r="BI226" s="61"/>
      <c r="BJ226" s="140"/>
      <c r="BK226" s="61"/>
      <c r="BL226" s="140"/>
      <c r="BM226" s="140"/>
      <c r="BN226" s="140"/>
      <c r="BO226" s="61"/>
      <c r="BP226" s="140"/>
      <c r="BQ226" s="61"/>
      <c r="BR226" s="140"/>
      <c r="BS226" s="61"/>
      <c r="BT226" s="140"/>
      <c r="BU226" s="140"/>
      <c r="BV226" s="61"/>
    </row>
    <row r="227" spans="3:74" x14ac:dyDescent="0.25">
      <c r="D227" s="290"/>
      <c r="G227" s="290"/>
      <c r="M227" s="290"/>
      <c r="Y227" s="140"/>
      <c r="Z227" s="140"/>
      <c r="AA227" s="140"/>
      <c r="AB227" s="140"/>
      <c r="AC227" s="140"/>
      <c r="AD227" s="61"/>
      <c r="AE227" s="61"/>
      <c r="AF227" s="61"/>
      <c r="AG227" s="140"/>
      <c r="AH227" s="61"/>
      <c r="AI227" s="61"/>
      <c r="AJ227" s="61"/>
      <c r="AK227" s="61"/>
      <c r="AL227" s="61"/>
      <c r="AM227" s="140"/>
      <c r="AN227" s="140"/>
      <c r="AO227" s="140"/>
      <c r="AP227" s="61"/>
      <c r="AQ227" s="61"/>
      <c r="AR227" s="61"/>
      <c r="AS227" s="140"/>
      <c r="AT227" s="61"/>
      <c r="AU227" s="140"/>
      <c r="AV227" s="140"/>
      <c r="AW227" s="61"/>
      <c r="AX227" s="61"/>
      <c r="AY227" s="61"/>
      <c r="AZ227" s="61"/>
      <c r="BA227" s="61"/>
      <c r="BB227" s="140"/>
      <c r="BC227" s="61"/>
      <c r="BD227" s="140"/>
      <c r="BE227" s="140"/>
      <c r="BF227" s="140"/>
      <c r="BG227" s="61"/>
      <c r="BH227" s="140"/>
      <c r="BI227" s="61"/>
      <c r="BJ227" s="140"/>
      <c r="BK227" s="61"/>
      <c r="BL227" s="140"/>
      <c r="BM227" s="140"/>
      <c r="BN227" s="140"/>
      <c r="BO227" s="61"/>
      <c r="BP227" s="140"/>
      <c r="BQ227" s="61"/>
      <c r="BR227" s="140"/>
      <c r="BS227" s="61"/>
      <c r="BT227" s="140"/>
      <c r="BU227" s="140"/>
      <c r="BV227" s="61"/>
    </row>
    <row r="228" spans="3:74" x14ac:dyDescent="0.25">
      <c r="D228" s="290"/>
      <c r="G228" s="290"/>
      <c r="M228" s="290"/>
      <c r="Y228" s="140"/>
      <c r="Z228" s="140"/>
      <c r="AA228" s="140"/>
      <c r="AB228" s="140"/>
      <c r="AC228" s="140"/>
      <c r="AD228" s="61"/>
      <c r="AE228" s="61"/>
      <c r="AF228" s="61"/>
      <c r="AG228" s="140"/>
      <c r="AH228" s="61"/>
      <c r="AI228" s="61"/>
      <c r="AJ228" s="61"/>
      <c r="AK228" s="61"/>
      <c r="AL228" s="61"/>
      <c r="AM228" s="140"/>
      <c r="AN228" s="140"/>
      <c r="AO228" s="140"/>
      <c r="AP228" s="61"/>
      <c r="AQ228" s="61"/>
      <c r="AR228" s="61"/>
      <c r="AS228" s="140"/>
      <c r="AT228" s="61"/>
      <c r="AU228" s="140"/>
      <c r="AV228" s="140"/>
      <c r="AW228" s="61"/>
      <c r="AX228" s="61"/>
      <c r="AY228" s="61"/>
      <c r="AZ228" s="61"/>
      <c r="BA228" s="61"/>
      <c r="BB228" s="140"/>
      <c r="BC228" s="61"/>
      <c r="BD228" s="140"/>
      <c r="BE228" s="140"/>
      <c r="BF228" s="140"/>
      <c r="BG228" s="61"/>
      <c r="BH228" s="140"/>
      <c r="BI228" s="61"/>
      <c r="BJ228" s="140"/>
      <c r="BK228" s="61"/>
      <c r="BL228" s="140"/>
      <c r="BM228" s="140"/>
      <c r="BN228" s="140"/>
      <c r="BO228" s="61"/>
      <c r="BP228" s="140"/>
      <c r="BQ228" s="61"/>
      <c r="BR228" s="140"/>
      <c r="BS228" s="61"/>
      <c r="BT228" s="140"/>
      <c r="BU228" s="140"/>
      <c r="BV228" s="61"/>
    </row>
    <row r="229" spans="3:74" x14ac:dyDescent="0.25">
      <c r="D229" s="290"/>
      <c r="G229" s="290"/>
      <c r="M229" s="290"/>
      <c r="Y229" s="140"/>
      <c r="Z229" s="140"/>
      <c r="AA229" s="140"/>
      <c r="AB229" s="140"/>
      <c r="AC229" s="140"/>
      <c r="AD229" s="61"/>
      <c r="AE229" s="61"/>
      <c r="AF229" s="61"/>
      <c r="AG229" s="140"/>
      <c r="AH229" s="61"/>
      <c r="AI229" s="61"/>
      <c r="AJ229" s="61"/>
      <c r="AK229" s="61"/>
      <c r="AL229" s="61"/>
      <c r="AM229" s="140"/>
      <c r="AN229" s="140"/>
      <c r="AO229" s="140"/>
      <c r="AP229" s="61"/>
      <c r="AQ229" s="61"/>
      <c r="AR229" s="61"/>
      <c r="AS229" s="140"/>
      <c r="AT229" s="61"/>
      <c r="AU229" s="140"/>
      <c r="AV229" s="140"/>
      <c r="AW229" s="61"/>
      <c r="AX229" s="61"/>
      <c r="AY229" s="61"/>
      <c r="AZ229" s="61"/>
      <c r="BA229" s="61"/>
      <c r="BB229" s="140"/>
      <c r="BC229" s="61"/>
      <c r="BD229" s="140"/>
      <c r="BE229" s="140"/>
      <c r="BF229" s="140"/>
      <c r="BG229" s="61"/>
      <c r="BH229" s="140"/>
      <c r="BI229" s="61"/>
      <c r="BJ229" s="140"/>
      <c r="BK229" s="61"/>
      <c r="BL229" s="140"/>
      <c r="BM229" s="140"/>
      <c r="BN229" s="140"/>
      <c r="BO229" s="61"/>
      <c r="BP229" s="140"/>
      <c r="BQ229" s="61"/>
      <c r="BR229" s="140"/>
      <c r="BS229" s="61"/>
      <c r="BT229" s="140"/>
      <c r="BU229" s="140"/>
      <c r="BV229" s="61"/>
    </row>
    <row r="230" spans="3:74" x14ac:dyDescent="0.25">
      <c r="D230" s="290"/>
      <c r="G230" s="290"/>
      <c r="M230" s="290"/>
      <c r="Y230" s="140"/>
      <c r="Z230" s="140"/>
      <c r="AA230" s="140"/>
      <c r="AB230" s="140"/>
      <c r="AC230" s="140"/>
      <c r="AD230" s="61"/>
      <c r="AE230" s="61"/>
      <c r="AF230" s="61"/>
      <c r="AG230" s="140"/>
      <c r="AH230" s="61"/>
      <c r="AI230" s="61"/>
      <c r="AJ230" s="61"/>
      <c r="AK230" s="61"/>
      <c r="AL230" s="61"/>
      <c r="AM230" s="140"/>
      <c r="AN230" s="140"/>
      <c r="AO230" s="140"/>
      <c r="AP230" s="61"/>
      <c r="AQ230" s="61"/>
      <c r="AR230" s="61"/>
      <c r="AS230" s="140"/>
      <c r="AT230" s="61"/>
      <c r="AU230" s="140"/>
      <c r="AV230" s="140"/>
      <c r="AW230" s="61"/>
      <c r="AX230" s="61"/>
      <c r="AY230" s="61"/>
      <c r="AZ230" s="61"/>
      <c r="BA230" s="61"/>
      <c r="BB230" s="140"/>
      <c r="BC230" s="61"/>
      <c r="BD230" s="140"/>
      <c r="BE230" s="140"/>
      <c r="BF230" s="140"/>
      <c r="BG230" s="61"/>
      <c r="BH230" s="140"/>
      <c r="BI230" s="61"/>
      <c r="BJ230" s="140"/>
      <c r="BK230" s="61"/>
      <c r="BL230" s="140"/>
      <c r="BM230" s="140"/>
      <c r="BN230" s="140"/>
      <c r="BO230" s="61"/>
      <c r="BP230" s="140"/>
      <c r="BQ230" s="61"/>
      <c r="BR230" s="140"/>
      <c r="BS230" s="61"/>
      <c r="BT230" s="140"/>
      <c r="BU230" s="140"/>
      <c r="BV230" s="61"/>
    </row>
    <row r="231" spans="3:74" x14ac:dyDescent="0.25">
      <c r="D231" s="290"/>
      <c r="G231" s="290"/>
      <c r="M231" s="290"/>
      <c r="Y231" s="140"/>
      <c r="Z231" s="140"/>
      <c r="AA231" s="140"/>
      <c r="AB231" s="140"/>
      <c r="AC231" s="140"/>
      <c r="AD231" s="61"/>
      <c r="AE231" s="61"/>
      <c r="AF231" s="61"/>
      <c r="AG231" s="140"/>
      <c r="AH231" s="61"/>
      <c r="AI231" s="61"/>
      <c r="AJ231" s="61"/>
      <c r="AK231" s="61"/>
      <c r="AL231" s="61"/>
      <c r="AM231" s="140"/>
      <c r="AN231" s="140"/>
      <c r="AO231" s="140"/>
      <c r="AP231" s="61"/>
      <c r="AQ231" s="61"/>
      <c r="AR231" s="61"/>
      <c r="AS231" s="140"/>
      <c r="AT231" s="61"/>
      <c r="AU231" s="140"/>
      <c r="AV231" s="140"/>
      <c r="AW231" s="61"/>
      <c r="AX231" s="61"/>
      <c r="AY231" s="61"/>
      <c r="AZ231" s="61"/>
      <c r="BA231" s="61"/>
      <c r="BB231" s="140"/>
      <c r="BC231" s="61"/>
      <c r="BD231" s="140"/>
      <c r="BE231" s="140"/>
      <c r="BF231" s="140"/>
      <c r="BG231" s="61"/>
      <c r="BH231" s="140"/>
      <c r="BI231" s="61"/>
      <c r="BJ231" s="140"/>
      <c r="BK231" s="61"/>
      <c r="BL231" s="140"/>
      <c r="BM231" s="140"/>
      <c r="BN231" s="140"/>
      <c r="BO231" s="61"/>
      <c r="BP231" s="140"/>
      <c r="BQ231" s="61"/>
      <c r="BR231" s="140"/>
      <c r="BS231" s="61"/>
      <c r="BT231" s="140"/>
      <c r="BU231" s="140"/>
      <c r="BV231" s="61"/>
    </row>
    <row r="232" spans="3:74" x14ac:dyDescent="0.25">
      <c r="M232" s="290"/>
      <c r="Y232" s="140"/>
      <c r="Z232" s="140"/>
      <c r="AA232" s="140"/>
      <c r="AB232" s="140"/>
      <c r="AC232" s="61"/>
      <c r="AD232" s="61"/>
      <c r="AE232" s="61"/>
      <c r="AF232" s="61"/>
      <c r="AG232" s="140"/>
      <c r="AH232" s="61"/>
      <c r="AI232" s="61"/>
      <c r="AJ232" s="61"/>
      <c r="AK232" s="61"/>
      <c r="AL232" s="61"/>
      <c r="AM232" s="140"/>
      <c r="AN232" s="140"/>
      <c r="AO232" s="61"/>
      <c r="AP232" s="61"/>
      <c r="AQ232" s="61"/>
      <c r="AR232" s="61"/>
      <c r="AS232" s="140"/>
      <c r="AT232" s="61"/>
      <c r="AU232" s="140"/>
      <c r="AV232" s="140"/>
      <c r="AW232" s="61"/>
      <c r="AX232" s="61"/>
      <c r="AY232" s="61"/>
      <c r="AZ232" s="61"/>
      <c r="BA232" s="61"/>
      <c r="BB232" s="140"/>
      <c r="BC232" s="61"/>
      <c r="BD232" s="140"/>
      <c r="BE232" s="140"/>
      <c r="BF232" s="61"/>
      <c r="BG232" s="61"/>
      <c r="BH232" s="140"/>
      <c r="BI232" s="61"/>
      <c r="BJ232" s="140"/>
      <c r="BK232" s="61"/>
      <c r="BL232" s="140"/>
      <c r="BM232" s="140"/>
      <c r="BN232" s="61"/>
      <c r="BO232" s="61"/>
      <c r="BP232" s="140"/>
      <c r="BQ232" s="61"/>
      <c r="BR232" s="140"/>
      <c r="BS232" s="61"/>
      <c r="BT232" s="140"/>
      <c r="BU232" s="140"/>
      <c r="BV232" s="61"/>
    </row>
    <row r="233" spans="3:74" x14ac:dyDescent="0.25">
      <c r="M233" s="290"/>
      <c r="Y233" s="140"/>
      <c r="Z233" s="140"/>
      <c r="AA233" s="140"/>
      <c r="AB233" s="140"/>
      <c r="AC233" s="61"/>
      <c r="AD233" s="61"/>
      <c r="AE233" s="61"/>
      <c r="AF233" s="61"/>
      <c r="AG233" s="140"/>
      <c r="AH233" s="61"/>
      <c r="AI233" s="61"/>
      <c r="AJ233" s="61"/>
      <c r="AK233" s="61"/>
      <c r="AL233" s="61"/>
      <c r="AM233" s="140"/>
      <c r="AN233" s="140"/>
      <c r="AO233" s="61"/>
      <c r="AP233" s="61"/>
      <c r="AQ233" s="61"/>
      <c r="AR233" s="61"/>
      <c r="AS233" s="140"/>
      <c r="AT233" s="61"/>
      <c r="AU233" s="140"/>
      <c r="AV233" s="140"/>
      <c r="AW233" s="61"/>
      <c r="AX233" s="61"/>
      <c r="AY233" s="61"/>
      <c r="AZ233" s="61"/>
      <c r="BA233" s="61"/>
      <c r="BB233" s="140"/>
      <c r="BC233" s="61"/>
      <c r="BD233" s="140"/>
      <c r="BE233" s="140"/>
      <c r="BF233" s="61"/>
      <c r="BG233" s="61"/>
      <c r="BH233" s="140"/>
      <c r="BI233" s="61"/>
      <c r="BJ233" s="140"/>
      <c r="BK233" s="61"/>
      <c r="BL233" s="140"/>
      <c r="BM233" s="140"/>
      <c r="BN233" s="61"/>
      <c r="BO233" s="61"/>
      <c r="BP233" s="140"/>
      <c r="BQ233" s="61"/>
      <c r="BR233" s="140"/>
      <c r="BS233" s="61"/>
      <c r="BT233" s="140"/>
      <c r="BU233" s="140"/>
      <c r="BV233" s="61"/>
    </row>
    <row r="234" spans="3:74" x14ac:dyDescent="0.25">
      <c r="C234" s="249"/>
      <c r="F234" s="249"/>
      <c r="I234" s="249"/>
      <c r="M234" s="290"/>
      <c r="Y234" s="140"/>
      <c r="Z234" s="140"/>
      <c r="AA234" s="140"/>
      <c r="AB234" s="140"/>
      <c r="AC234" s="61"/>
      <c r="AD234" s="61"/>
      <c r="AE234" s="61"/>
      <c r="AF234" s="61"/>
      <c r="AG234" s="140"/>
      <c r="AH234" s="61"/>
      <c r="AI234" s="61"/>
      <c r="AJ234" s="61"/>
      <c r="AK234" s="61"/>
      <c r="AL234" s="61"/>
      <c r="AM234" s="140"/>
      <c r="AN234" s="140"/>
      <c r="AO234" s="61"/>
      <c r="AP234" s="61"/>
      <c r="AQ234" s="61"/>
      <c r="AR234" s="61"/>
      <c r="AS234" s="140"/>
      <c r="AT234" s="61"/>
      <c r="AU234" s="140"/>
      <c r="AV234" s="140"/>
      <c r="AW234" s="61"/>
      <c r="AX234" s="61"/>
      <c r="AY234" s="61"/>
      <c r="AZ234" s="61"/>
      <c r="BA234" s="61"/>
      <c r="BB234" s="140"/>
      <c r="BC234" s="61"/>
      <c r="BD234" s="140"/>
      <c r="BE234" s="140"/>
      <c r="BF234" s="61"/>
      <c r="BG234" s="61"/>
      <c r="BH234" s="140"/>
      <c r="BI234" s="61"/>
      <c r="BJ234" s="140"/>
      <c r="BK234" s="61"/>
      <c r="BL234" s="140"/>
      <c r="BM234" s="140"/>
      <c r="BN234" s="61"/>
      <c r="BO234" s="61"/>
      <c r="BP234" s="140"/>
      <c r="BQ234" s="61"/>
      <c r="BR234" s="140"/>
      <c r="BS234" s="61"/>
      <c r="BT234" s="140"/>
      <c r="BU234" s="140"/>
      <c r="BV234" s="61"/>
    </row>
    <row r="235" spans="3:74" x14ac:dyDescent="0.25">
      <c r="C235" s="249"/>
      <c r="F235" s="249"/>
      <c r="I235" s="249"/>
      <c r="M235" s="290"/>
      <c r="Y235" s="140"/>
      <c r="Z235" s="140"/>
      <c r="AA235" s="140"/>
      <c r="AB235" s="140"/>
      <c r="AC235" s="61"/>
      <c r="AD235" s="61"/>
      <c r="AE235" s="61"/>
      <c r="AF235" s="61"/>
      <c r="AG235" s="140"/>
      <c r="AH235" s="61"/>
      <c r="AI235" s="61"/>
      <c r="AJ235" s="61"/>
      <c r="AK235" s="61"/>
      <c r="AL235" s="61"/>
      <c r="AM235" s="140"/>
      <c r="AN235" s="140"/>
      <c r="AO235" s="61"/>
      <c r="AP235" s="61"/>
      <c r="AQ235" s="61"/>
      <c r="AR235" s="61"/>
      <c r="AS235" s="140"/>
      <c r="AT235" s="61"/>
      <c r="AU235" s="140"/>
      <c r="AV235" s="140"/>
      <c r="AW235" s="61"/>
      <c r="AX235" s="61"/>
      <c r="AY235" s="61"/>
      <c r="AZ235" s="61"/>
      <c r="BA235" s="61"/>
      <c r="BB235" s="140"/>
      <c r="BC235" s="61"/>
      <c r="BD235" s="140"/>
      <c r="BE235" s="140"/>
      <c r="BF235" s="61"/>
      <c r="BG235" s="61"/>
      <c r="BH235" s="140"/>
      <c r="BI235" s="61"/>
      <c r="BJ235" s="140"/>
      <c r="BK235" s="61"/>
      <c r="BL235" s="140"/>
      <c r="BM235" s="140"/>
      <c r="BN235" s="61"/>
      <c r="BO235" s="61"/>
      <c r="BP235" s="140"/>
      <c r="BQ235" s="61"/>
      <c r="BR235" s="140"/>
      <c r="BS235" s="61"/>
      <c r="BT235" s="140"/>
      <c r="BU235" s="140"/>
      <c r="BV235" s="61"/>
    </row>
    <row r="236" spans="3:74" x14ac:dyDescent="0.25">
      <c r="C236" s="249"/>
      <c r="D236" s="291"/>
      <c r="F236" s="249"/>
      <c r="G236" s="291"/>
      <c r="I236" s="249"/>
      <c r="M236" s="290"/>
      <c r="Y236" s="140"/>
      <c r="Z236" s="140"/>
      <c r="AA236" s="140"/>
      <c r="AB236" s="140"/>
      <c r="AC236" s="139"/>
      <c r="AD236" s="61"/>
      <c r="AE236" s="61"/>
      <c r="AF236" s="61"/>
      <c r="AG236" s="140"/>
      <c r="AH236" s="61"/>
      <c r="AI236" s="61"/>
      <c r="AJ236" s="61"/>
      <c r="AK236" s="61"/>
      <c r="AL236" s="61"/>
      <c r="AM236" s="140"/>
      <c r="AN236" s="140"/>
      <c r="AO236" s="139"/>
      <c r="AP236" s="61"/>
      <c r="AQ236" s="61"/>
      <c r="AR236" s="61"/>
      <c r="AS236" s="140"/>
      <c r="AT236" s="61"/>
      <c r="AU236" s="140"/>
      <c r="AV236" s="140"/>
      <c r="AW236" s="61"/>
      <c r="AX236" s="61"/>
      <c r="AY236" s="61"/>
      <c r="AZ236" s="61"/>
      <c r="BA236" s="61"/>
      <c r="BB236" s="140"/>
      <c r="BC236" s="61"/>
      <c r="BD236" s="140"/>
      <c r="BE236" s="140"/>
      <c r="BF236" s="139"/>
      <c r="BG236" s="61"/>
      <c r="BH236" s="140"/>
      <c r="BI236" s="61"/>
      <c r="BJ236" s="140"/>
      <c r="BK236" s="61"/>
      <c r="BL236" s="140"/>
      <c r="BM236" s="140"/>
      <c r="BN236" s="139"/>
      <c r="BO236" s="61"/>
      <c r="BP236" s="140"/>
      <c r="BQ236" s="61"/>
      <c r="BR236" s="140"/>
      <c r="BS236" s="61"/>
      <c r="BT236" s="140"/>
      <c r="BU236" s="140"/>
      <c r="BV236" s="61"/>
    </row>
    <row r="237" spans="3:74" x14ac:dyDescent="0.25">
      <c r="D237" s="290"/>
      <c r="G237" s="290"/>
      <c r="M237" s="290"/>
      <c r="Y237" s="140"/>
      <c r="Z237" s="140"/>
      <c r="AA237" s="140"/>
      <c r="AB237" s="140"/>
      <c r="AC237" s="140"/>
      <c r="AD237" s="61"/>
      <c r="AE237" s="61"/>
      <c r="AF237" s="61"/>
      <c r="AG237" s="140"/>
      <c r="AH237" s="61"/>
      <c r="AI237" s="61"/>
      <c r="AJ237" s="61"/>
      <c r="AK237" s="61"/>
      <c r="AL237" s="61"/>
      <c r="AM237" s="140"/>
      <c r="AN237" s="140"/>
      <c r="AO237" s="140"/>
      <c r="AP237" s="61"/>
      <c r="AQ237" s="61"/>
      <c r="AR237" s="61"/>
      <c r="AS237" s="140"/>
      <c r="AT237" s="61"/>
      <c r="AU237" s="140"/>
      <c r="AV237" s="140"/>
      <c r="AW237" s="61"/>
      <c r="AX237" s="61"/>
      <c r="AY237" s="61"/>
      <c r="AZ237" s="61"/>
      <c r="BA237" s="61"/>
      <c r="BB237" s="140"/>
      <c r="BC237" s="61"/>
      <c r="BD237" s="140"/>
      <c r="BE237" s="140"/>
      <c r="BF237" s="140"/>
      <c r="BG237" s="61"/>
      <c r="BH237" s="140"/>
      <c r="BI237" s="61"/>
      <c r="BJ237" s="140"/>
      <c r="BK237" s="61"/>
      <c r="BL237" s="140"/>
      <c r="BM237" s="140"/>
      <c r="BN237" s="140"/>
      <c r="BO237" s="61"/>
      <c r="BP237" s="140"/>
      <c r="BQ237" s="61"/>
      <c r="BR237" s="140"/>
      <c r="BS237" s="61"/>
      <c r="BT237" s="140"/>
      <c r="BU237" s="140"/>
      <c r="BV237" s="61"/>
    </row>
    <row r="238" spans="3:74" x14ac:dyDescent="0.25">
      <c r="D238" s="290"/>
      <c r="G238" s="290"/>
      <c r="M238" s="290"/>
      <c r="Y238" s="140"/>
      <c r="Z238" s="140"/>
      <c r="AA238" s="140"/>
      <c r="AB238" s="140"/>
      <c r="AC238" s="140"/>
      <c r="AD238" s="61"/>
      <c r="AE238" s="61"/>
      <c r="AF238" s="61"/>
      <c r="AG238" s="140"/>
      <c r="AH238" s="61"/>
      <c r="AI238" s="61"/>
      <c r="AJ238" s="61"/>
      <c r="AK238" s="61"/>
      <c r="AL238" s="61"/>
      <c r="AM238" s="140"/>
      <c r="AN238" s="140"/>
      <c r="AO238" s="140"/>
      <c r="AP238" s="61"/>
      <c r="AQ238" s="61"/>
      <c r="AR238" s="61"/>
      <c r="AS238" s="140"/>
      <c r="AT238" s="61"/>
      <c r="AU238" s="140"/>
      <c r="AV238" s="140"/>
      <c r="AW238" s="61"/>
      <c r="AX238" s="61"/>
      <c r="AY238" s="61"/>
      <c r="AZ238" s="61"/>
      <c r="BA238" s="61"/>
      <c r="BB238" s="140"/>
      <c r="BC238" s="61"/>
      <c r="BD238" s="140"/>
      <c r="BE238" s="140"/>
      <c r="BF238" s="140"/>
      <c r="BG238" s="61"/>
      <c r="BH238" s="140"/>
      <c r="BI238" s="61"/>
      <c r="BJ238" s="140"/>
      <c r="BK238" s="61"/>
      <c r="BL238" s="140"/>
      <c r="BM238" s="140"/>
      <c r="BN238" s="140"/>
      <c r="BO238" s="61"/>
      <c r="BP238" s="140"/>
      <c r="BQ238" s="61"/>
      <c r="BR238" s="140"/>
      <c r="BS238" s="61"/>
      <c r="BT238" s="140"/>
      <c r="BU238" s="140"/>
      <c r="BV238" s="61"/>
    </row>
    <row r="239" spans="3:74" x14ac:dyDescent="0.25">
      <c r="D239" s="290"/>
      <c r="G239" s="290"/>
      <c r="M239" s="290"/>
      <c r="Y239" s="140"/>
      <c r="Z239" s="140"/>
      <c r="AA239" s="140"/>
      <c r="AB239" s="140"/>
      <c r="AC239" s="140"/>
      <c r="AD239" s="61"/>
      <c r="AE239" s="61"/>
      <c r="AF239" s="61"/>
      <c r="AG239" s="140"/>
      <c r="AH239" s="61"/>
      <c r="AI239" s="61"/>
      <c r="AJ239" s="61"/>
      <c r="AK239" s="61"/>
      <c r="AL239" s="61"/>
      <c r="AM239" s="140"/>
      <c r="AN239" s="140"/>
      <c r="AO239" s="140"/>
      <c r="AP239" s="61"/>
      <c r="AQ239" s="61"/>
      <c r="AR239" s="61"/>
      <c r="AS239" s="140"/>
      <c r="AT239" s="61"/>
      <c r="AU239" s="140"/>
      <c r="AV239" s="140"/>
      <c r="AW239" s="61"/>
      <c r="AX239" s="61"/>
      <c r="AY239" s="61"/>
      <c r="AZ239" s="61"/>
      <c r="BA239" s="61"/>
      <c r="BB239" s="140"/>
      <c r="BC239" s="61"/>
      <c r="BD239" s="140"/>
      <c r="BE239" s="140"/>
      <c r="BF239" s="140"/>
      <c r="BG239" s="61"/>
      <c r="BH239" s="140"/>
      <c r="BI239" s="61"/>
      <c r="BJ239" s="140"/>
      <c r="BK239" s="61"/>
      <c r="BL239" s="140"/>
      <c r="BM239" s="140"/>
      <c r="BN239" s="140"/>
      <c r="BO239" s="61"/>
      <c r="BP239" s="140"/>
      <c r="BQ239" s="61"/>
      <c r="BR239" s="140"/>
      <c r="BS239" s="61"/>
      <c r="BT239" s="140"/>
      <c r="BU239" s="140"/>
      <c r="BV239" s="61"/>
    </row>
    <row r="240" spans="3:74" x14ac:dyDescent="0.25">
      <c r="D240" s="290"/>
      <c r="G240" s="290"/>
      <c r="N240" s="290"/>
      <c r="O240" s="290"/>
      <c r="P240" s="290"/>
      <c r="Q240" s="290"/>
      <c r="R240" s="290"/>
      <c r="S240" s="290"/>
      <c r="T240" s="290"/>
      <c r="U240" s="290"/>
      <c r="V240" s="290"/>
      <c r="W240" s="290"/>
      <c r="X240" s="290"/>
      <c r="Y240" s="61"/>
      <c r="Z240" s="61"/>
      <c r="AA240" s="61"/>
      <c r="AB240" s="61"/>
      <c r="AC240" s="140"/>
      <c r="AD240" s="61"/>
      <c r="AE240" s="61"/>
      <c r="AF240" s="140"/>
      <c r="AG240" s="61"/>
      <c r="AH240" s="61"/>
      <c r="AI240" s="61"/>
      <c r="AJ240" s="61"/>
      <c r="AK240" s="61"/>
      <c r="AL240" s="61"/>
      <c r="AM240" s="61"/>
      <c r="AN240" s="140"/>
      <c r="AO240" s="140"/>
      <c r="AP240" s="61"/>
      <c r="AQ240" s="61"/>
      <c r="AR240" s="61"/>
      <c r="AS240" s="61"/>
      <c r="AT240" s="61"/>
      <c r="AU240" s="61"/>
      <c r="AV240" s="61"/>
      <c r="AW240" s="61"/>
      <c r="AX240" s="61"/>
      <c r="AY240" s="61"/>
      <c r="AZ240" s="140"/>
      <c r="BA240" s="61"/>
      <c r="BB240" s="61"/>
      <c r="BC240" s="140"/>
      <c r="BD240" s="61"/>
      <c r="BE240" s="61"/>
      <c r="BF240" s="140"/>
      <c r="BG240" s="61"/>
      <c r="BH240" s="61"/>
      <c r="BI240" s="140"/>
      <c r="BJ240" s="61"/>
      <c r="BK240" s="61"/>
      <c r="BL240" s="61"/>
      <c r="BM240" s="140"/>
      <c r="BN240" s="140"/>
      <c r="BO240" s="61"/>
      <c r="BP240" s="61"/>
      <c r="BQ240" s="61"/>
      <c r="BR240" s="61"/>
      <c r="BS240" s="61"/>
      <c r="BT240" s="61"/>
      <c r="BU240" s="61"/>
      <c r="BV240" s="61"/>
    </row>
    <row r="241" spans="4:74" x14ac:dyDescent="0.25">
      <c r="D241" s="290"/>
      <c r="G241" s="290"/>
      <c r="N241" s="290"/>
      <c r="O241" s="290"/>
      <c r="P241" s="290"/>
      <c r="Q241" s="290"/>
      <c r="R241" s="290"/>
      <c r="S241" s="290"/>
      <c r="T241" s="290"/>
      <c r="U241" s="290"/>
      <c r="V241" s="290"/>
      <c r="W241" s="290"/>
      <c r="X241" s="290"/>
      <c r="Y241" s="61"/>
      <c r="Z241" s="61"/>
      <c r="AA241" s="61"/>
      <c r="AB241" s="61"/>
      <c r="AC241" s="140"/>
      <c r="AD241" s="61"/>
      <c r="AE241" s="61"/>
      <c r="AF241" s="140"/>
      <c r="AG241" s="61"/>
      <c r="AH241" s="61"/>
      <c r="AI241" s="61"/>
      <c r="AJ241" s="61"/>
      <c r="AK241" s="61"/>
      <c r="AL241" s="61"/>
      <c r="AM241" s="61"/>
      <c r="AN241" s="140"/>
      <c r="AO241" s="140"/>
      <c r="AP241" s="61"/>
      <c r="AQ241" s="61"/>
      <c r="AR241" s="61"/>
      <c r="AS241" s="61"/>
      <c r="AT241" s="61"/>
      <c r="AU241" s="61"/>
      <c r="AV241" s="61"/>
      <c r="AW241" s="61"/>
      <c r="AX241" s="61"/>
      <c r="AY241" s="61"/>
      <c r="AZ241" s="140"/>
      <c r="BA241" s="61"/>
      <c r="BB241" s="61"/>
      <c r="BC241" s="140"/>
      <c r="BD241" s="61"/>
      <c r="BE241" s="61"/>
      <c r="BF241" s="140"/>
      <c r="BG241" s="61"/>
      <c r="BH241" s="61"/>
      <c r="BI241" s="140"/>
      <c r="BJ241" s="61"/>
      <c r="BK241" s="61"/>
      <c r="BL241" s="61"/>
      <c r="BM241" s="140"/>
      <c r="BN241" s="140"/>
      <c r="BO241" s="61"/>
      <c r="BP241" s="61"/>
      <c r="BQ241" s="61"/>
      <c r="BR241" s="61"/>
      <c r="BS241" s="61"/>
      <c r="BT241" s="61"/>
      <c r="BU241" s="61"/>
      <c r="BV241" s="61"/>
    </row>
    <row r="242" spans="4:74" x14ac:dyDescent="0.25">
      <c r="D242" s="290"/>
      <c r="G242" s="290"/>
      <c r="K242" s="178"/>
      <c r="L242" s="179"/>
      <c r="M242" s="179"/>
      <c r="Y242" s="61"/>
      <c r="Z242" s="61"/>
      <c r="AA242" s="61"/>
      <c r="AB242" s="61"/>
      <c r="AC242" s="140"/>
      <c r="AD242" s="178"/>
      <c r="AE242" s="179"/>
      <c r="AF242" s="179"/>
      <c r="AG242" s="179"/>
      <c r="AH242" s="61"/>
      <c r="AI242" s="61"/>
      <c r="AJ242" s="61"/>
      <c r="AK242" s="61"/>
      <c r="AL242" s="61"/>
      <c r="AM242" s="61"/>
      <c r="AN242" s="61"/>
      <c r="AO242" s="140"/>
      <c r="AP242" s="178"/>
      <c r="AQ242" s="179"/>
      <c r="AR242" s="179"/>
      <c r="AS242" s="179"/>
      <c r="AT242" s="61"/>
      <c r="AU242" s="61"/>
      <c r="AV242" s="61"/>
      <c r="AW242" s="61"/>
      <c r="AX242" s="61"/>
      <c r="AY242" s="178"/>
      <c r="AZ242" s="179"/>
      <c r="BA242" s="179"/>
      <c r="BB242" s="179"/>
      <c r="BC242" s="61"/>
      <c r="BD242" s="61"/>
      <c r="BE242" s="61"/>
      <c r="BF242" s="140"/>
      <c r="BG242" s="178"/>
      <c r="BH242" s="179"/>
      <c r="BI242" s="179"/>
      <c r="BJ242" s="179"/>
      <c r="BK242" s="61"/>
      <c r="BL242" s="61"/>
      <c r="BM242" s="61"/>
      <c r="BN242" s="140"/>
      <c r="BO242" s="178"/>
      <c r="BP242" s="179"/>
      <c r="BQ242" s="179"/>
      <c r="BR242" s="179"/>
      <c r="BS242" s="61"/>
      <c r="BT242" s="61"/>
      <c r="BU242" s="61"/>
      <c r="BV242" s="61"/>
    </row>
    <row r="243" spans="4:74" x14ac:dyDescent="0.25">
      <c r="D243" s="290"/>
      <c r="G243" s="290"/>
      <c r="K243" s="249"/>
      <c r="L243" s="179"/>
      <c r="M243" s="179"/>
      <c r="Y243" s="61"/>
      <c r="Z243" s="61"/>
      <c r="AA243" s="61"/>
      <c r="AB243" s="61"/>
      <c r="AC243" s="140"/>
      <c r="AD243" s="143"/>
      <c r="AE243" s="179"/>
      <c r="AF243" s="179"/>
      <c r="AG243" s="179"/>
      <c r="AH243" s="61"/>
      <c r="AI243" s="61"/>
      <c r="AJ243" s="61"/>
      <c r="AK243" s="61"/>
      <c r="AL243" s="61"/>
      <c r="AM243" s="61"/>
      <c r="AN243" s="61"/>
      <c r="AO243" s="140"/>
      <c r="AP243" s="143"/>
      <c r="AQ243" s="179"/>
      <c r="AR243" s="179"/>
      <c r="AS243" s="179"/>
      <c r="AT243" s="61"/>
      <c r="AU243" s="61"/>
      <c r="AV243" s="61"/>
      <c r="AW243" s="61"/>
      <c r="AX243" s="61"/>
      <c r="AY243" s="143"/>
      <c r="AZ243" s="179"/>
      <c r="BA243" s="179"/>
      <c r="BB243" s="179"/>
      <c r="BC243" s="61"/>
      <c r="BD243" s="61"/>
      <c r="BE243" s="61"/>
      <c r="BF243" s="140"/>
      <c r="BG243" s="143"/>
      <c r="BH243" s="179"/>
      <c r="BI243" s="179"/>
      <c r="BJ243" s="179"/>
      <c r="BK243" s="61"/>
      <c r="BL243" s="61"/>
      <c r="BM243" s="61"/>
      <c r="BN243" s="140"/>
      <c r="BO243" s="143"/>
      <c r="BP243" s="179"/>
      <c r="BQ243" s="179"/>
      <c r="BR243" s="179"/>
      <c r="BS243" s="61"/>
      <c r="BT243" s="61"/>
      <c r="BU243" s="61"/>
      <c r="BV243" s="61"/>
    </row>
    <row r="244" spans="4:74" x14ac:dyDescent="0.25">
      <c r="D244" s="290"/>
      <c r="G244" s="290"/>
      <c r="L244" s="292"/>
      <c r="M244" s="181"/>
      <c r="N244" s="292"/>
      <c r="O244" s="292"/>
      <c r="P244" s="292"/>
      <c r="Q244" s="292"/>
      <c r="R244" s="292"/>
      <c r="S244" s="292"/>
      <c r="T244" s="292"/>
      <c r="U244" s="292"/>
      <c r="V244" s="292"/>
      <c r="W244" s="292"/>
      <c r="X244" s="292"/>
      <c r="Y244" s="181"/>
      <c r="Z244" s="181"/>
      <c r="AA244" s="181"/>
      <c r="AB244" s="182"/>
      <c r="AC244" s="140"/>
      <c r="AD244" s="61"/>
      <c r="AE244" s="61"/>
      <c r="AF244" s="142"/>
      <c r="AG244" s="181"/>
      <c r="AH244" s="142"/>
      <c r="AI244" s="142"/>
      <c r="AJ244" s="142"/>
      <c r="AK244" s="142"/>
      <c r="AL244" s="142"/>
      <c r="AM244" s="181"/>
      <c r="AN244" s="182"/>
      <c r="AO244" s="140"/>
      <c r="AP244" s="61"/>
      <c r="AQ244" s="61"/>
      <c r="AR244" s="142"/>
      <c r="AS244" s="181"/>
      <c r="AT244" s="142"/>
      <c r="AU244" s="181"/>
      <c r="AV244" s="182"/>
      <c r="AW244" s="61"/>
      <c r="AX244" s="61"/>
      <c r="AY244" s="61"/>
      <c r="AZ244" s="61"/>
      <c r="BA244" s="142"/>
      <c r="BB244" s="181"/>
      <c r="BC244" s="142"/>
      <c r="BD244" s="181"/>
      <c r="BE244" s="182"/>
      <c r="BF244" s="140"/>
      <c r="BG244" s="61"/>
      <c r="BH244" s="61"/>
      <c r="BI244" s="142"/>
      <c r="BJ244" s="181"/>
      <c r="BK244" s="142"/>
      <c r="BL244" s="181"/>
      <c r="BM244" s="182"/>
      <c r="BN244" s="140"/>
      <c r="BO244" s="61"/>
      <c r="BP244" s="61"/>
      <c r="BQ244" s="142"/>
      <c r="BR244" s="181"/>
      <c r="BS244" s="142"/>
      <c r="BT244" s="181"/>
      <c r="BU244" s="182"/>
      <c r="BV244" s="61"/>
    </row>
    <row r="245" spans="4:74" x14ac:dyDescent="0.25">
      <c r="D245" s="290"/>
      <c r="G245" s="290"/>
      <c r="K245" s="179"/>
      <c r="Y245" s="61"/>
      <c r="Z245" s="61"/>
      <c r="AA245" s="61"/>
      <c r="AB245" s="61"/>
      <c r="AC245" s="140"/>
      <c r="AD245" s="179"/>
      <c r="AE245" s="179"/>
      <c r="AF245" s="61"/>
      <c r="AG245" s="61"/>
      <c r="AH245" s="61"/>
      <c r="AI245" s="61"/>
      <c r="AJ245" s="61"/>
      <c r="AK245" s="61"/>
      <c r="AL245" s="61"/>
      <c r="AM245" s="61"/>
      <c r="AN245" s="61"/>
      <c r="AO245" s="140"/>
      <c r="AP245" s="179"/>
      <c r="AQ245" s="179"/>
      <c r="AR245" s="61"/>
      <c r="AS245" s="61"/>
      <c r="AT245" s="61"/>
      <c r="AU245" s="61"/>
      <c r="AV245" s="61"/>
      <c r="AW245" s="61"/>
      <c r="AX245" s="61"/>
      <c r="AY245" s="179"/>
      <c r="AZ245" s="179"/>
      <c r="BA245" s="61"/>
      <c r="BB245" s="61"/>
      <c r="BC245" s="61"/>
      <c r="BD245" s="61"/>
      <c r="BE245" s="61"/>
      <c r="BF245" s="140"/>
      <c r="BG245" s="179"/>
      <c r="BH245" s="179"/>
      <c r="BI245" s="61"/>
      <c r="BJ245" s="61"/>
      <c r="BK245" s="61"/>
      <c r="BL245" s="61"/>
      <c r="BM245" s="61"/>
      <c r="BN245" s="140"/>
      <c r="BO245" s="179"/>
      <c r="BP245" s="179"/>
      <c r="BQ245" s="61"/>
      <c r="BR245" s="61"/>
      <c r="BS245" s="61"/>
      <c r="BT245" s="61"/>
      <c r="BU245" s="61"/>
      <c r="BV245" s="61"/>
    </row>
    <row r="246" spans="4:74" x14ac:dyDescent="0.25">
      <c r="D246" s="290"/>
      <c r="G246" s="290"/>
      <c r="M246" s="290"/>
      <c r="Y246" s="140"/>
      <c r="Z246" s="140"/>
      <c r="AA246" s="140"/>
      <c r="AB246" s="140"/>
      <c r="AC246" s="140"/>
      <c r="AD246" s="61"/>
      <c r="AE246" s="61"/>
      <c r="AF246" s="61"/>
      <c r="AG246" s="140"/>
      <c r="AH246" s="61"/>
      <c r="AI246" s="61"/>
      <c r="AJ246" s="61"/>
      <c r="AK246" s="61"/>
      <c r="AL246" s="61"/>
      <c r="AM246" s="140"/>
      <c r="AN246" s="140"/>
      <c r="AO246" s="140"/>
      <c r="AP246" s="61"/>
      <c r="AQ246" s="61"/>
      <c r="AR246" s="61"/>
      <c r="AS246" s="140"/>
      <c r="AT246" s="61"/>
      <c r="AU246" s="140"/>
      <c r="AV246" s="140"/>
      <c r="AW246" s="61"/>
      <c r="AX246" s="61"/>
      <c r="AY246" s="61"/>
      <c r="AZ246" s="61"/>
      <c r="BA246" s="61"/>
      <c r="BB246" s="140"/>
      <c r="BC246" s="61"/>
      <c r="BD246" s="140"/>
      <c r="BE246" s="140"/>
      <c r="BF246" s="140"/>
      <c r="BG246" s="61"/>
      <c r="BH246" s="140"/>
      <c r="BI246" s="61"/>
      <c r="BJ246" s="140"/>
      <c r="BK246" s="61"/>
      <c r="BL246" s="140"/>
      <c r="BM246" s="140"/>
      <c r="BN246" s="140"/>
      <c r="BO246" s="61"/>
      <c r="BP246" s="140"/>
      <c r="BQ246" s="61"/>
      <c r="BR246" s="140"/>
      <c r="BS246" s="61"/>
      <c r="BT246" s="140"/>
      <c r="BU246" s="140"/>
      <c r="BV246" s="61"/>
    </row>
    <row r="247" spans="4:74" x14ac:dyDescent="0.25">
      <c r="D247" s="290"/>
      <c r="G247" s="290"/>
      <c r="M247" s="290"/>
      <c r="Y247" s="140"/>
      <c r="Z247" s="140"/>
      <c r="AA247" s="140"/>
      <c r="AB247" s="140"/>
      <c r="AC247" s="140"/>
      <c r="AD247" s="61"/>
      <c r="AE247" s="61"/>
      <c r="AF247" s="61"/>
      <c r="AG247" s="140"/>
      <c r="AH247" s="61"/>
      <c r="AI247" s="61"/>
      <c r="AJ247" s="61"/>
      <c r="AK247" s="61"/>
      <c r="AL247" s="61"/>
      <c r="AM247" s="140"/>
      <c r="AN247" s="140"/>
      <c r="AO247" s="140"/>
      <c r="AP247" s="61"/>
      <c r="AQ247" s="61"/>
      <c r="AR247" s="61"/>
      <c r="AS247" s="140"/>
      <c r="AT247" s="61"/>
      <c r="AU247" s="140"/>
      <c r="AV247" s="140"/>
      <c r="AW247" s="61"/>
      <c r="AX247" s="61"/>
      <c r="AY247" s="61"/>
      <c r="AZ247" s="61"/>
      <c r="BA247" s="61"/>
      <c r="BB247" s="140"/>
      <c r="BC247" s="61"/>
      <c r="BD247" s="140"/>
      <c r="BE247" s="140"/>
      <c r="BF247" s="140"/>
      <c r="BG247" s="61"/>
      <c r="BH247" s="140"/>
      <c r="BI247" s="61"/>
      <c r="BJ247" s="140"/>
      <c r="BK247" s="61"/>
      <c r="BL247" s="140"/>
      <c r="BM247" s="140"/>
      <c r="BN247" s="140"/>
      <c r="BO247" s="61"/>
      <c r="BP247" s="140"/>
      <c r="BQ247" s="61"/>
      <c r="BR247" s="140"/>
      <c r="BS247" s="61"/>
      <c r="BT247" s="140"/>
      <c r="BU247" s="140"/>
      <c r="BV247" s="61"/>
    </row>
    <row r="248" spans="4:74" x14ac:dyDescent="0.25">
      <c r="D248" s="290"/>
      <c r="G248" s="290"/>
      <c r="M248" s="290"/>
      <c r="Y248" s="140"/>
      <c r="Z248" s="140"/>
      <c r="AA248" s="140"/>
      <c r="AB248" s="140"/>
      <c r="AC248" s="140"/>
      <c r="AD248" s="61"/>
      <c r="AE248" s="61"/>
      <c r="AF248" s="61"/>
      <c r="AG248" s="140"/>
      <c r="AH248" s="61"/>
      <c r="AI248" s="61"/>
      <c r="AJ248" s="61"/>
      <c r="AK248" s="61"/>
      <c r="AL248" s="61"/>
      <c r="AM248" s="140"/>
      <c r="AN248" s="140"/>
      <c r="AO248" s="140"/>
      <c r="AP248" s="61"/>
      <c r="AQ248" s="61"/>
      <c r="AR248" s="61"/>
      <c r="AS248" s="140"/>
      <c r="AT248" s="61"/>
      <c r="AU248" s="140"/>
      <c r="AV248" s="140"/>
      <c r="AW248" s="61"/>
      <c r="AX248" s="61"/>
      <c r="AY248" s="61"/>
      <c r="AZ248" s="61"/>
      <c r="BA248" s="61"/>
      <c r="BB248" s="140"/>
      <c r="BC248" s="61"/>
      <c r="BD248" s="140"/>
      <c r="BE248" s="140"/>
      <c r="BF248" s="140"/>
      <c r="BG248" s="61"/>
      <c r="BH248" s="140"/>
      <c r="BI248" s="61"/>
      <c r="BJ248" s="140"/>
      <c r="BK248" s="61"/>
      <c r="BL248" s="140"/>
      <c r="BM248" s="140"/>
      <c r="BN248" s="140"/>
      <c r="BO248" s="61"/>
      <c r="BP248" s="140"/>
      <c r="BQ248" s="61"/>
      <c r="BR248" s="140"/>
      <c r="BS248" s="61"/>
      <c r="BT248" s="140"/>
      <c r="BU248" s="140"/>
      <c r="BV248" s="61"/>
    </row>
    <row r="249" spans="4:74" x14ac:dyDescent="0.25">
      <c r="D249" s="290"/>
      <c r="G249" s="290"/>
      <c r="M249" s="290"/>
      <c r="Y249" s="140"/>
      <c r="Z249" s="140"/>
      <c r="AA249" s="140"/>
      <c r="AB249" s="140"/>
      <c r="AC249" s="140"/>
      <c r="AD249" s="61"/>
      <c r="AE249" s="61"/>
      <c r="AF249" s="61"/>
      <c r="AG249" s="140"/>
      <c r="AH249" s="61"/>
      <c r="AI249" s="61"/>
      <c r="AJ249" s="61"/>
      <c r="AK249" s="61"/>
      <c r="AL249" s="61"/>
      <c r="AM249" s="140"/>
      <c r="AN249" s="140"/>
      <c r="AO249" s="140"/>
      <c r="AP249" s="61"/>
      <c r="AQ249" s="61"/>
      <c r="AR249" s="61"/>
      <c r="AS249" s="140"/>
      <c r="AT249" s="61"/>
      <c r="AU249" s="140"/>
      <c r="AV249" s="140"/>
      <c r="AW249" s="61"/>
      <c r="AX249" s="61"/>
      <c r="AY249" s="61"/>
      <c r="AZ249" s="61"/>
      <c r="BA249" s="61"/>
      <c r="BB249" s="140"/>
      <c r="BC249" s="61"/>
      <c r="BD249" s="140"/>
      <c r="BE249" s="140"/>
      <c r="BF249" s="140"/>
      <c r="BG249" s="61"/>
      <c r="BH249" s="140"/>
      <c r="BI249" s="61"/>
      <c r="BJ249" s="140"/>
      <c r="BK249" s="61"/>
      <c r="BL249" s="140"/>
      <c r="BM249" s="140"/>
      <c r="BN249" s="140"/>
      <c r="BO249" s="61"/>
      <c r="BP249" s="140"/>
      <c r="BQ249" s="61"/>
      <c r="BR249" s="140"/>
      <c r="BS249" s="61"/>
      <c r="BT249" s="140"/>
      <c r="BU249" s="140"/>
      <c r="BV249" s="61"/>
    </row>
    <row r="250" spans="4:74" x14ac:dyDescent="0.25">
      <c r="D250" s="290"/>
      <c r="G250" s="290"/>
      <c r="M250" s="290"/>
      <c r="Y250" s="140"/>
      <c r="Z250" s="140"/>
      <c r="AA250" s="140"/>
      <c r="AB250" s="140"/>
      <c r="AC250" s="140"/>
      <c r="AD250" s="61"/>
      <c r="AE250" s="61"/>
      <c r="AF250" s="61"/>
      <c r="AG250" s="140"/>
      <c r="AH250" s="61"/>
      <c r="AI250" s="61"/>
      <c r="AJ250" s="61"/>
      <c r="AK250" s="61"/>
      <c r="AL250" s="61"/>
      <c r="AM250" s="140"/>
      <c r="AN250" s="140"/>
      <c r="AO250" s="140"/>
      <c r="AP250" s="61"/>
      <c r="AQ250" s="61"/>
      <c r="AR250" s="61"/>
      <c r="AS250" s="140"/>
      <c r="AT250" s="61"/>
      <c r="AU250" s="140"/>
      <c r="AV250" s="140"/>
      <c r="AW250" s="61"/>
      <c r="AX250" s="61"/>
      <c r="AY250" s="61"/>
      <c r="AZ250" s="61"/>
      <c r="BA250" s="61"/>
      <c r="BB250" s="140"/>
      <c r="BC250" s="61"/>
      <c r="BD250" s="140"/>
      <c r="BE250" s="140"/>
      <c r="BF250" s="140"/>
      <c r="BG250" s="61"/>
      <c r="BH250" s="140"/>
      <c r="BI250" s="61"/>
      <c r="BJ250" s="140"/>
      <c r="BK250" s="61"/>
      <c r="BL250" s="140"/>
      <c r="BM250" s="140"/>
      <c r="BN250" s="140"/>
      <c r="BO250" s="61"/>
      <c r="BP250" s="140"/>
      <c r="BQ250" s="61"/>
      <c r="BR250" s="140"/>
      <c r="BS250" s="61"/>
      <c r="BT250" s="140"/>
      <c r="BU250" s="140"/>
      <c r="BV250" s="61"/>
    </row>
    <row r="251" spans="4:74" x14ac:dyDescent="0.25">
      <c r="D251" s="290"/>
      <c r="G251" s="290"/>
      <c r="M251" s="290"/>
      <c r="Y251" s="140"/>
      <c r="Z251" s="140"/>
      <c r="AA251" s="140"/>
      <c r="AB251" s="140"/>
      <c r="AC251" s="140"/>
      <c r="AD251" s="61"/>
      <c r="AE251" s="61"/>
      <c r="AF251" s="61"/>
      <c r="AG251" s="140"/>
      <c r="AH251" s="61"/>
      <c r="AI251" s="61"/>
      <c r="AJ251" s="61"/>
      <c r="AK251" s="61"/>
      <c r="AL251" s="61"/>
      <c r="AM251" s="140"/>
      <c r="AN251" s="140"/>
      <c r="AO251" s="140"/>
      <c r="AP251" s="61"/>
      <c r="AQ251" s="61"/>
      <c r="AR251" s="61"/>
      <c r="AS251" s="140"/>
      <c r="AT251" s="61"/>
      <c r="AU251" s="140"/>
      <c r="AV251" s="140"/>
      <c r="AW251" s="61"/>
      <c r="AX251" s="61"/>
      <c r="AY251" s="61"/>
      <c r="AZ251" s="61"/>
      <c r="BA251" s="61"/>
      <c r="BB251" s="140"/>
      <c r="BC251" s="61"/>
      <c r="BD251" s="140"/>
      <c r="BE251" s="140"/>
      <c r="BF251" s="140"/>
      <c r="BG251" s="61"/>
      <c r="BH251" s="140"/>
      <c r="BI251" s="61"/>
      <c r="BJ251" s="140"/>
      <c r="BK251" s="61"/>
      <c r="BL251" s="140"/>
      <c r="BM251" s="140"/>
      <c r="BN251" s="140"/>
      <c r="BO251" s="61"/>
      <c r="BP251" s="140"/>
      <c r="BQ251" s="61"/>
      <c r="BR251" s="140"/>
      <c r="BS251" s="61"/>
      <c r="BT251" s="140"/>
      <c r="BU251" s="140"/>
      <c r="BV251" s="61"/>
    </row>
    <row r="252" spans="4:74" x14ac:dyDescent="0.25">
      <c r="D252" s="290"/>
      <c r="G252" s="290"/>
      <c r="M252" s="290"/>
      <c r="Y252" s="140"/>
      <c r="Z252" s="140"/>
      <c r="AA252" s="140"/>
      <c r="AB252" s="140"/>
      <c r="AC252" s="140"/>
      <c r="AD252" s="61"/>
      <c r="AE252" s="61"/>
      <c r="AF252" s="61"/>
      <c r="AG252" s="140"/>
      <c r="AH252" s="61"/>
      <c r="AI252" s="61"/>
      <c r="AJ252" s="61"/>
      <c r="AK252" s="61"/>
      <c r="AL252" s="61"/>
      <c r="AM252" s="140"/>
      <c r="AN252" s="140"/>
      <c r="AO252" s="140"/>
      <c r="AP252" s="61"/>
      <c r="AQ252" s="61"/>
      <c r="AR252" s="61"/>
      <c r="AS252" s="140"/>
      <c r="AT252" s="61"/>
      <c r="AU252" s="140"/>
      <c r="AV252" s="140"/>
      <c r="AW252" s="61"/>
      <c r="AX252" s="61"/>
      <c r="AY252" s="61"/>
      <c r="AZ252" s="61"/>
      <c r="BA252" s="61"/>
      <c r="BB252" s="140"/>
      <c r="BC252" s="61"/>
      <c r="BD252" s="140"/>
      <c r="BE252" s="140"/>
      <c r="BF252" s="140"/>
      <c r="BG252" s="61"/>
      <c r="BH252" s="140"/>
      <c r="BI252" s="61"/>
      <c r="BJ252" s="140"/>
      <c r="BK252" s="61"/>
      <c r="BL252" s="140"/>
      <c r="BM252" s="140"/>
      <c r="BN252" s="140"/>
      <c r="BO252" s="61"/>
      <c r="BP252" s="140"/>
      <c r="BQ252" s="61"/>
      <c r="BR252" s="140"/>
      <c r="BS252" s="61"/>
      <c r="BT252" s="140"/>
      <c r="BU252" s="140"/>
      <c r="BV252" s="61"/>
    </row>
    <row r="253" spans="4:74" x14ac:dyDescent="0.25">
      <c r="D253" s="290"/>
      <c r="G253" s="290"/>
      <c r="M253" s="290"/>
      <c r="Y253" s="140"/>
      <c r="Z253" s="140"/>
      <c r="AA253" s="140"/>
      <c r="AB253" s="140"/>
      <c r="AC253" s="140"/>
      <c r="AD253" s="61"/>
      <c r="AE253" s="61"/>
      <c r="AF253" s="61"/>
      <c r="AG253" s="140"/>
      <c r="AH253" s="61"/>
      <c r="AI253" s="61"/>
      <c r="AJ253" s="61"/>
      <c r="AK253" s="61"/>
      <c r="AL253" s="61"/>
      <c r="AM253" s="140"/>
      <c r="AN253" s="140"/>
      <c r="AO253" s="140"/>
      <c r="AP253" s="61"/>
      <c r="AQ253" s="61"/>
      <c r="AR253" s="61"/>
      <c r="AS253" s="140"/>
      <c r="AT253" s="61"/>
      <c r="AU253" s="140"/>
      <c r="AV253" s="140"/>
      <c r="AW253" s="61"/>
      <c r="AX253" s="61"/>
      <c r="AY253" s="61"/>
      <c r="AZ253" s="61"/>
      <c r="BA253" s="61"/>
      <c r="BB253" s="140"/>
      <c r="BC253" s="61"/>
      <c r="BD253" s="140"/>
      <c r="BE253" s="140"/>
      <c r="BF253" s="140"/>
      <c r="BG253" s="61"/>
      <c r="BH253" s="140"/>
      <c r="BI253" s="61"/>
      <c r="BJ253" s="140"/>
      <c r="BK253" s="61"/>
      <c r="BL253" s="140"/>
      <c r="BM253" s="140"/>
      <c r="BN253" s="140"/>
      <c r="BO253" s="61"/>
      <c r="BP253" s="140"/>
      <c r="BQ253" s="61"/>
      <c r="BR253" s="140"/>
      <c r="BS253" s="61"/>
      <c r="BT253" s="140"/>
      <c r="BU253" s="140"/>
      <c r="BV253" s="61"/>
    </row>
    <row r="254" spans="4:74" x14ac:dyDescent="0.25">
      <c r="D254" s="290"/>
      <c r="G254" s="290"/>
      <c r="M254" s="290"/>
      <c r="Y254" s="140"/>
      <c r="Z254" s="140"/>
      <c r="AA254" s="140"/>
      <c r="AB254" s="140"/>
      <c r="AC254" s="140"/>
      <c r="AD254" s="61"/>
      <c r="AE254" s="61"/>
      <c r="AF254" s="61"/>
      <c r="AG254" s="140"/>
      <c r="AH254" s="61"/>
      <c r="AI254" s="61"/>
      <c r="AJ254" s="61"/>
      <c r="AK254" s="61"/>
      <c r="AL254" s="61"/>
      <c r="AM254" s="140"/>
      <c r="AN254" s="140"/>
      <c r="AO254" s="140"/>
      <c r="AP254" s="61"/>
      <c r="AQ254" s="61"/>
      <c r="AR254" s="61"/>
      <c r="AS254" s="140"/>
      <c r="AT254" s="61"/>
      <c r="AU254" s="140"/>
      <c r="AV254" s="140"/>
      <c r="AW254" s="61"/>
      <c r="AX254" s="61"/>
      <c r="AY254" s="61"/>
      <c r="AZ254" s="61"/>
      <c r="BA254" s="61"/>
      <c r="BB254" s="140"/>
      <c r="BC254" s="61"/>
      <c r="BD254" s="140"/>
      <c r="BE254" s="140"/>
      <c r="BF254" s="140"/>
      <c r="BG254" s="61"/>
      <c r="BH254" s="140"/>
      <c r="BI254" s="61"/>
      <c r="BJ254" s="140"/>
      <c r="BK254" s="61"/>
      <c r="BL254" s="140"/>
      <c r="BM254" s="140"/>
      <c r="BN254" s="140"/>
      <c r="BO254" s="61"/>
      <c r="BP254" s="140"/>
      <c r="BQ254" s="61"/>
      <c r="BR254" s="140"/>
      <c r="BS254" s="61"/>
      <c r="BT254" s="140"/>
      <c r="BU254" s="140"/>
      <c r="BV254" s="61"/>
    </row>
    <row r="255" spans="4:74" x14ac:dyDescent="0.25">
      <c r="D255" s="290"/>
      <c r="G255" s="290"/>
      <c r="M255" s="290"/>
      <c r="Y255" s="140"/>
      <c r="Z255" s="140"/>
      <c r="AA255" s="140"/>
      <c r="AB255" s="140"/>
      <c r="AC255" s="140"/>
      <c r="AD255" s="61"/>
      <c r="AE255" s="61"/>
      <c r="AF255" s="61"/>
      <c r="AG255" s="140"/>
      <c r="AH255" s="61"/>
      <c r="AI255" s="61"/>
      <c r="AJ255" s="61"/>
      <c r="AK255" s="61"/>
      <c r="AL255" s="61"/>
      <c r="AM255" s="140"/>
      <c r="AN255" s="140"/>
      <c r="AO255" s="140"/>
      <c r="AP255" s="61"/>
      <c r="AQ255" s="61"/>
      <c r="AR255" s="61"/>
      <c r="AS255" s="140"/>
      <c r="AT255" s="61"/>
      <c r="AU255" s="140"/>
      <c r="AV255" s="140"/>
      <c r="AW255" s="61"/>
      <c r="AX255" s="61"/>
      <c r="AY255" s="61"/>
      <c r="AZ255" s="61"/>
      <c r="BA255" s="61"/>
      <c r="BB255" s="140"/>
      <c r="BC255" s="61"/>
      <c r="BD255" s="140"/>
      <c r="BE255" s="140"/>
      <c r="BF255" s="140"/>
      <c r="BG255" s="61"/>
      <c r="BH255" s="140"/>
      <c r="BI255" s="61"/>
      <c r="BJ255" s="140"/>
      <c r="BK255" s="61"/>
      <c r="BL255" s="140"/>
      <c r="BM255" s="140"/>
      <c r="BN255" s="140"/>
      <c r="BO255" s="61"/>
      <c r="BP255" s="140"/>
      <c r="BQ255" s="61"/>
      <c r="BR255" s="140"/>
      <c r="BS255" s="61"/>
      <c r="BT255" s="140"/>
      <c r="BU255" s="140"/>
      <c r="BV255" s="61"/>
    </row>
    <row r="256" spans="4:74" x14ac:dyDescent="0.25">
      <c r="D256" s="290"/>
      <c r="G256" s="290"/>
      <c r="M256" s="290"/>
      <c r="Y256" s="140"/>
      <c r="Z256" s="140"/>
      <c r="AA256" s="140"/>
      <c r="AB256" s="140"/>
      <c r="AC256" s="140"/>
      <c r="AD256" s="61"/>
      <c r="AE256" s="61"/>
      <c r="AF256" s="61"/>
      <c r="AG256" s="140"/>
      <c r="AH256" s="61"/>
      <c r="AI256" s="61"/>
      <c r="AJ256" s="61"/>
      <c r="AK256" s="61"/>
      <c r="AL256" s="61"/>
      <c r="AM256" s="140"/>
      <c r="AN256" s="140"/>
      <c r="AO256" s="140"/>
      <c r="AP256" s="61"/>
      <c r="AQ256" s="61"/>
      <c r="AR256" s="61"/>
      <c r="AS256" s="140"/>
      <c r="AT256" s="61"/>
      <c r="AU256" s="140"/>
      <c r="AV256" s="140"/>
      <c r="AW256" s="61"/>
      <c r="AX256" s="61"/>
      <c r="AY256" s="61"/>
      <c r="AZ256" s="61"/>
      <c r="BA256" s="61"/>
      <c r="BB256" s="140"/>
      <c r="BC256" s="61"/>
      <c r="BD256" s="140"/>
      <c r="BE256" s="140"/>
      <c r="BF256" s="140"/>
      <c r="BG256" s="61"/>
      <c r="BH256" s="140"/>
      <c r="BI256" s="61"/>
      <c r="BJ256" s="140"/>
      <c r="BK256" s="61"/>
      <c r="BL256" s="140"/>
      <c r="BM256" s="140"/>
      <c r="BN256" s="140"/>
      <c r="BO256" s="61"/>
      <c r="BP256" s="140"/>
      <c r="BQ256" s="61"/>
      <c r="BR256" s="140"/>
      <c r="BS256" s="61"/>
      <c r="BT256" s="140"/>
      <c r="BU256" s="140"/>
      <c r="BV256" s="61"/>
    </row>
    <row r="257" spans="3:74" x14ac:dyDescent="0.25">
      <c r="D257" s="290"/>
      <c r="G257" s="290"/>
      <c r="M257" s="290"/>
      <c r="Y257" s="140"/>
      <c r="Z257" s="140"/>
      <c r="AA257" s="140"/>
      <c r="AB257" s="140"/>
      <c r="AC257" s="140"/>
      <c r="AD257" s="61"/>
      <c r="AE257" s="61"/>
      <c r="AF257" s="61"/>
      <c r="AG257" s="140"/>
      <c r="AH257" s="61"/>
      <c r="AI257" s="61"/>
      <c r="AJ257" s="61"/>
      <c r="AK257" s="61"/>
      <c r="AL257" s="61"/>
      <c r="AM257" s="140"/>
      <c r="AN257" s="140"/>
      <c r="AO257" s="140"/>
      <c r="AP257" s="61"/>
      <c r="AQ257" s="61"/>
      <c r="AR257" s="61"/>
      <c r="AS257" s="140"/>
      <c r="AT257" s="61"/>
      <c r="AU257" s="140"/>
      <c r="AV257" s="140"/>
      <c r="AW257" s="61"/>
      <c r="AX257" s="61"/>
      <c r="AY257" s="61"/>
      <c r="AZ257" s="61"/>
      <c r="BA257" s="61"/>
      <c r="BB257" s="140"/>
      <c r="BC257" s="61"/>
      <c r="BD257" s="140"/>
      <c r="BE257" s="140"/>
      <c r="BF257" s="140"/>
      <c r="BG257" s="61"/>
      <c r="BH257" s="140"/>
      <c r="BI257" s="61"/>
      <c r="BJ257" s="140"/>
      <c r="BK257" s="61"/>
      <c r="BL257" s="140"/>
      <c r="BM257" s="140"/>
      <c r="BN257" s="140"/>
      <c r="BO257" s="61"/>
      <c r="BP257" s="140"/>
      <c r="BQ257" s="61"/>
      <c r="BR257" s="140"/>
      <c r="BS257" s="61"/>
      <c r="BT257" s="140"/>
      <c r="BU257" s="140"/>
      <c r="BV257" s="61"/>
    </row>
    <row r="258" spans="3:74" x14ac:dyDescent="0.25">
      <c r="M258" s="290"/>
      <c r="Y258" s="140"/>
      <c r="Z258" s="140"/>
      <c r="AA258" s="140"/>
      <c r="AB258" s="140"/>
      <c r="AC258" s="140"/>
      <c r="AD258" s="61"/>
      <c r="AE258" s="61"/>
      <c r="AF258" s="61"/>
      <c r="AG258" s="140"/>
      <c r="AH258" s="61"/>
      <c r="AI258" s="61"/>
      <c r="AJ258" s="61"/>
      <c r="AK258" s="61"/>
      <c r="AL258" s="61"/>
      <c r="AM258" s="140"/>
      <c r="AN258" s="140"/>
      <c r="AO258" s="140"/>
      <c r="AP258" s="61"/>
      <c r="AQ258" s="61"/>
      <c r="AR258" s="61"/>
      <c r="AS258" s="140"/>
      <c r="AT258" s="61"/>
      <c r="AU258" s="140"/>
      <c r="AV258" s="140"/>
      <c r="AW258" s="61"/>
      <c r="AX258" s="61"/>
      <c r="AY258" s="61"/>
      <c r="AZ258" s="61"/>
      <c r="BA258" s="61"/>
      <c r="BB258" s="140"/>
      <c r="BC258" s="61"/>
      <c r="BD258" s="140"/>
      <c r="BE258" s="140"/>
      <c r="BF258" s="140"/>
      <c r="BG258" s="61"/>
      <c r="BH258" s="140"/>
      <c r="BI258" s="61"/>
      <c r="BJ258" s="140"/>
      <c r="BK258" s="61"/>
      <c r="BL258" s="140"/>
      <c r="BM258" s="140"/>
      <c r="BN258" s="140"/>
      <c r="BO258" s="61"/>
      <c r="BP258" s="140"/>
      <c r="BQ258" s="61"/>
      <c r="BR258" s="140"/>
      <c r="BS258" s="61"/>
      <c r="BT258" s="140"/>
      <c r="BU258" s="140"/>
      <c r="BV258" s="61"/>
    </row>
    <row r="259" spans="3:74" x14ac:dyDescent="0.25">
      <c r="M259" s="290"/>
      <c r="Y259" s="140"/>
      <c r="Z259" s="140"/>
      <c r="AA259" s="140"/>
      <c r="AB259" s="140"/>
      <c r="AC259" s="61"/>
      <c r="AD259" s="61"/>
      <c r="AE259" s="61"/>
      <c r="AF259" s="61"/>
      <c r="AG259" s="140"/>
      <c r="AH259" s="61"/>
      <c r="AI259" s="61"/>
      <c r="AJ259" s="61"/>
      <c r="AK259" s="61"/>
      <c r="AL259" s="61"/>
      <c r="AM259" s="140"/>
      <c r="AN259" s="140"/>
      <c r="AO259" s="61"/>
      <c r="AP259" s="61"/>
      <c r="AQ259" s="61"/>
      <c r="AR259" s="61"/>
      <c r="AS259" s="140"/>
      <c r="AT259" s="61"/>
      <c r="AU259" s="140"/>
      <c r="AV259" s="140"/>
      <c r="AW259" s="61"/>
      <c r="AX259" s="61"/>
      <c r="AY259" s="61"/>
      <c r="AZ259" s="61"/>
      <c r="BA259" s="61"/>
      <c r="BB259" s="140"/>
      <c r="BC259" s="61"/>
      <c r="BD259" s="140"/>
      <c r="BE259" s="140"/>
      <c r="BF259" s="61"/>
      <c r="BG259" s="61"/>
      <c r="BH259" s="140"/>
      <c r="BI259" s="61"/>
      <c r="BJ259" s="140"/>
      <c r="BK259" s="61"/>
      <c r="BL259" s="140"/>
      <c r="BM259" s="140"/>
      <c r="BN259" s="61"/>
      <c r="BO259" s="61"/>
      <c r="BP259" s="140"/>
      <c r="BQ259" s="61"/>
      <c r="BR259" s="140"/>
      <c r="BS259" s="61"/>
      <c r="BT259" s="140"/>
      <c r="BU259" s="140"/>
      <c r="BV259" s="61"/>
    </row>
    <row r="260" spans="3:74" x14ac:dyDescent="0.25">
      <c r="C260" s="249"/>
      <c r="F260" s="249"/>
      <c r="I260" s="249"/>
      <c r="M260" s="290"/>
      <c r="Y260" s="140"/>
      <c r="Z260" s="140"/>
      <c r="AA260" s="140"/>
      <c r="AB260" s="140"/>
      <c r="AC260" s="61"/>
      <c r="AD260" s="61"/>
      <c r="AE260" s="61"/>
      <c r="AF260" s="61"/>
      <c r="AG260" s="140"/>
      <c r="AH260" s="61"/>
      <c r="AI260" s="61"/>
      <c r="AJ260" s="61"/>
      <c r="AK260" s="61"/>
      <c r="AL260" s="61"/>
      <c r="AM260" s="140"/>
      <c r="AN260" s="140"/>
      <c r="AO260" s="61"/>
      <c r="AP260" s="61"/>
      <c r="AQ260" s="61"/>
      <c r="AR260" s="61"/>
      <c r="AS260" s="140"/>
      <c r="AT260" s="61"/>
      <c r="AU260" s="140"/>
      <c r="AV260" s="140"/>
      <c r="AW260" s="61"/>
      <c r="AX260" s="61"/>
      <c r="AY260" s="61"/>
      <c r="AZ260" s="61"/>
      <c r="BA260" s="61"/>
      <c r="BB260" s="140"/>
      <c r="BC260" s="61"/>
      <c r="BD260" s="140"/>
      <c r="BE260" s="140"/>
      <c r="BF260" s="61"/>
      <c r="BG260" s="61"/>
      <c r="BH260" s="140"/>
      <c r="BI260" s="61"/>
      <c r="BJ260" s="140"/>
      <c r="BK260" s="61"/>
      <c r="BL260" s="140"/>
      <c r="BM260" s="140"/>
      <c r="BN260" s="61"/>
      <c r="BO260" s="61"/>
      <c r="BP260" s="140"/>
      <c r="BQ260" s="61"/>
      <c r="BR260" s="140"/>
      <c r="BS260" s="61"/>
      <c r="BT260" s="140"/>
      <c r="BU260" s="140"/>
      <c r="BV260" s="61"/>
    </row>
    <row r="261" spans="3:74" x14ac:dyDescent="0.25">
      <c r="C261" s="249"/>
      <c r="F261" s="249"/>
      <c r="I261" s="249"/>
      <c r="M261" s="290"/>
      <c r="Y261" s="140"/>
      <c r="Z261" s="140"/>
      <c r="AA261" s="140"/>
      <c r="AB261" s="140"/>
      <c r="AC261" s="61"/>
      <c r="AD261" s="61"/>
      <c r="AE261" s="61"/>
      <c r="AF261" s="61"/>
      <c r="AG261" s="140"/>
      <c r="AH261" s="61"/>
      <c r="AI261" s="61"/>
      <c r="AJ261" s="61"/>
      <c r="AK261" s="61"/>
      <c r="AL261" s="61"/>
      <c r="AM261" s="140"/>
      <c r="AN261" s="140"/>
      <c r="AO261" s="61"/>
      <c r="AP261" s="61"/>
      <c r="AQ261" s="61"/>
      <c r="AR261" s="61"/>
      <c r="AS261" s="140"/>
      <c r="AT261" s="61"/>
      <c r="AU261" s="140"/>
      <c r="AV261" s="140"/>
      <c r="AW261" s="61"/>
      <c r="AX261" s="61"/>
      <c r="AY261" s="61"/>
      <c r="AZ261" s="61"/>
      <c r="BA261" s="61"/>
      <c r="BB261" s="140"/>
      <c r="BC261" s="61"/>
      <c r="BD261" s="140"/>
      <c r="BE261" s="140"/>
      <c r="BF261" s="61"/>
      <c r="BG261" s="61"/>
      <c r="BH261" s="140"/>
      <c r="BI261" s="61"/>
      <c r="BJ261" s="140"/>
      <c r="BK261" s="61"/>
      <c r="BL261" s="140"/>
      <c r="BM261" s="140"/>
      <c r="BN261" s="61"/>
      <c r="BO261" s="61"/>
      <c r="BP261" s="140"/>
      <c r="BQ261" s="61"/>
      <c r="BR261" s="140"/>
      <c r="BS261" s="61"/>
      <c r="BT261" s="140"/>
      <c r="BU261" s="140"/>
      <c r="BV261" s="61"/>
    </row>
    <row r="262" spans="3:74" x14ac:dyDescent="0.25">
      <c r="C262" s="249"/>
      <c r="D262" s="291"/>
      <c r="F262" s="249"/>
      <c r="G262" s="291"/>
      <c r="I262" s="249"/>
      <c r="M262" s="290"/>
      <c r="Y262" s="140"/>
      <c r="Z262" s="140"/>
      <c r="AA262" s="140"/>
      <c r="AB262" s="140"/>
      <c r="AC262" s="61"/>
      <c r="AD262" s="61"/>
      <c r="AE262" s="61"/>
      <c r="AF262" s="61"/>
      <c r="AG262" s="140"/>
      <c r="AH262" s="61"/>
      <c r="AI262" s="61"/>
      <c r="AJ262" s="61"/>
      <c r="AK262" s="61"/>
      <c r="AL262" s="61"/>
      <c r="AM262" s="140"/>
      <c r="AN262" s="140"/>
      <c r="AO262" s="61"/>
      <c r="AP262" s="61"/>
      <c r="AQ262" s="61"/>
      <c r="AR262" s="61"/>
      <c r="AS262" s="140"/>
      <c r="AT262" s="61"/>
      <c r="AU262" s="140"/>
      <c r="AV262" s="140"/>
      <c r="AW262" s="61"/>
      <c r="AX262" s="61"/>
      <c r="AY262" s="61"/>
      <c r="AZ262" s="61"/>
      <c r="BA262" s="61"/>
      <c r="BB262" s="140"/>
      <c r="BC262" s="61"/>
      <c r="BD262" s="140"/>
      <c r="BE262" s="140"/>
      <c r="BF262" s="61"/>
      <c r="BG262" s="61"/>
      <c r="BH262" s="140"/>
      <c r="BI262" s="61"/>
      <c r="BJ262" s="140"/>
      <c r="BK262" s="61"/>
      <c r="BL262" s="140"/>
      <c r="BM262" s="140"/>
      <c r="BN262" s="61"/>
      <c r="BO262" s="61"/>
      <c r="BP262" s="140"/>
      <c r="BQ262" s="61"/>
      <c r="BR262" s="140"/>
      <c r="BS262" s="61"/>
      <c r="BT262" s="140"/>
      <c r="BU262" s="140"/>
      <c r="BV262" s="61"/>
    </row>
    <row r="263" spans="3:74" x14ac:dyDescent="0.25">
      <c r="D263" s="290"/>
      <c r="G263" s="290"/>
      <c r="M263" s="290"/>
      <c r="Y263" s="140"/>
      <c r="Z263" s="140"/>
      <c r="AA263" s="140"/>
      <c r="AB263" s="140"/>
      <c r="AC263" s="139"/>
      <c r="AD263" s="61"/>
      <c r="AE263" s="61"/>
      <c r="AF263" s="61"/>
      <c r="AG263" s="140"/>
      <c r="AH263" s="61"/>
      <c r="AI263" s="61"/>
      <c r="AJ263" s="61"/>
      <c r="AK263" s="61"/>
      <c r="AL263" s="61"/>
      <c r="AM263" s="140"/>
      <c r="AN263" s="140"/>
      <c r="AO263" s="139"/>
      <c r="AP263" s="61"/>
      <c r="AQ263" s="61"/>
      <c r="AR263" s="61"/>
      <c r="AS263" s="140"/>
      <c r="AT263" s="61"/>
      <c r="AU263" s="140"/>
      <c r="AV263" s="140"/>
      <c r="AW263" s="61"/>
      <c r="AX263" s="61"/>
      <c r="AY263" s="61"/>
      <c r="AZ263" s="61"/>
      <c r="BA263" s="61"/>
      <c r="BB263" s="140"/>
      <c r="BC263" s="61"/>
      <c r="BD263" s="140"/>
      <c r="BE263" s="140"/>
      <c r="BF263" s="139"/>
      <c r="BG263" s="61"/>
      <c r="BH263" s="140"/>
      <c r="BI263" s="61"/>
      <c r="BJ263" s="140"/>
      <c r="BK263" s="61"/>
      <c r="BL263" s="140"/>
      <c r="BM263" s="140"/>
      <c r="BN263" s="139"/>
      <c r="BO263" s="61"/>
      <c r="BP263" s="140"/>
      <c r="BQ263" s="61"/>
      <c r="BR263" s="140"/>
      <c r="BS263" s="61"/>
      <c r="BT263" s="140"/>
      <c r="BU263" s="140"/>
      <c r="BV263" s="61"/>
    </row>
    <row r="264" spans="3:74" x14ac:dyDescent="0.25">
      <c r="D264" s="290"/>
      <c r="G264" s="290"/>
      <c r="M264" s="290"/>
      <c r="Y264" s="140"/>
      <c r="Z264" s="140"/>
      <c r="AA264" s="140"/>
      <c r="AB264" s="140"/>
      <c r="AC264" s="140"/>
      <c r="AD264" s="61"/>
      <c r="AE264" s="61"/>
      <c r="AF264" s="61"/>
      <c r="AG264" s="140"/>
      <c r="AH264" s="61"/>
      <c r="AI264" s="61"/>
      <c r="AJ264" s="61"/>
      <c r="AK264" s="61"/>
      <c r="AL264" s="61"/>
      <c r="AM264" s="140"/>
      <c r="AN264" s="140"/>
      <c r="AO264" s="140"/>
      <c r="AP264" s="61"/>
      <c r="AQ264" s="61"/>
      <c r="AR264" s="61"/>
      <c r="AS264" s="140"/>
      <c r="AT264" s="61"/>
      <c r="AU264" s="140"/>
      <c r="AV264" s="140"/>
      <c r="AW264" s="61"/>
      <c r="AX264" s="61"/>
      <c r="AY264" s="61"/>
      <c r="AZ264" s="61"/>
      <c r="BA264" s="61"/>
      <c r="BB264" s="140"/>
      <c r="BC264" s="61"/>
      <c r="BD264" s="140"/>
      <c r="BE264" s="140"/>
      <c r="BF264" s="140"/>
      <c r="BG264" s="61"/>
      <c r="BH264" s="140"/>
      <c r="BI264" s="61"/>
      <c r="BJ264" s="140"/>
      <c r="BK264" s="61"/>
      <c r="BL264" s="140"/>
      <c r="BM264" s="140"/>
      <c r="BN264" s="140"/>
      <c r="BO264" s="61"/>
      <c r="BP264" s="140"/>
      <c r="BQ264" s="61"/>
      <c r="BR264" s="140"/>
      <c r="BS264" s="61"/>
      <c r="BT264" s="140"/>
      <c r="BU264" s="140"/>
      <c r="BV264" s="61"/>
    </row>
    <row r="265" spans="3:74" x14ac:dyDescent="0.25">
      <c r="D265" s="290"/>
      <c r="G265" s="290"/>
      <c r="M265" s="290"/>
      <c r="Y265" s="140"/>
      <c r="Z265" s="140"/>
      <c r="AA265" s="140"/>
      <c r="AB265" s="140"/>
      <c r="AC265" s="140"/>
      <c r="AD265" s="61"/>
      <c r="AE265" s="61"/>
      <c r="AF265" s="61"/>
      <c r="AG265" s="140"/>
      <c r="AH265" s="61"/>
      <c r="AI265" s="61"/>
      <c r="AJ265" s="61"/>
      <c r="AK265" s="61"/>
      <c r="AL265" s="61"/>
      <c r="AM265" s="140"/>
      <c r="AN265" s="140"/>
      <c r="AO265" s="140"/>
      <c r="AP265" s="61"/>
      <c r="AQ265" s="61"/>
      <c r="AR265" s="61"/>
      <c r="AS265" s="140"/>
      <c r="AT265" s="61"/>
      <c r="AU265" s="140"/>
      <c r="AV265" s="140"/>
      <c r="AW265" s="61"/>
      <c r="AX265" s="61"/>
      <c r="AY265" s="61"/>
      <c r="AZ265" s="61"/>
      <c r="BA265" s="61"/>
      <c r="BB265" s="140"/>
      <c r="BC265" s="61"/>
      <c r="BD265" s="140"/>
      <c r="BE265" s="140"/>
      <c r="BF265" s="140"/>
      <c r="BG265" s="61"/>
      <c r="BH265" s="140"/>
      <c r="BI265" s="61"/>
      <c r="BJ265" s="140"/>
      <c r="BK265" s="61"/>
      <c r="BL265" s="140"/>
      <c r="BM265" s="140"/>
      <c r="BN265" s="140"/>
      <c r="BO265" s="61"/>
      <c r="BP265" s="140"/>
      <c r="BQ265" s="61"/>
      <c r="BR265" s="140"/>
      <c r="BS265" s="61"/>
      <c r="BT265" s="140"/>
      <c r="BU265" s="140"/>
      <c r="BV265" s="61"/>
    </row>
    <row r="266" spans="3:74" x14ac:dyDescent="0.25">
      <c r="D266" s="290"/>
      <c r="G266" s="290"/>
      <c r="M266" s="290"/>
      <c r="Y266" s="140"/>
      <c r="Z266" s="140"/>
      <c r="AA266" s="140"/>
      <c r="AB266" s="140"/>
      <c r="AC266" s="140"/>
      <c r="AD266" s="61"/>
      <c r="AE266" s="61"/>
      <c r="AF266" s="61"/>
      <c r="AG266" s="140"/>
      <c r="AH266" s="61"/>
      <c r="AI266" s="61"/>
      <c r="AJ266" s="61"/>
      <c r="AK266" s="61"/>
      <c r="AL266" s="61"/>
      <c r="AM266" s="140"/>
      <c r="AN266" s="140"/>
      <c r="AO266" s="140"/>
      <c r="AP266" s="61"/>
      <c r="AQ266" s="61"/>
      <c r="AR266" s="61"/>
      <c r="AS266" s="140"/>
      <c r="AT266" s="61"/>
      <c r="AU266" s="140"/>
      <c r="AV266" s="140"/>
      <c r="AW266" s="61"/>
      <c r="AX266" s="61"/>
      <c r="AY266" s="61"/>
      <c r="AZ266" s="61"/>
      <c r="BA266" s="61"/>
      <c r="BB266" s="140"/>
      <c r="BC266" s="61"/>
      <c r="BD266" s="140"/>
      <c r="BE266" s="140"/>
      <c r="BF266" s="140"/>
      <c r="BG266" s="61"/>
      <c r="BH266" s="140"/>
      <c r="BI266" s="61"/>
      <c r="BJ266" s="140"/>
      <c r="BK266" s="61"/>
      <c r="BL266" s="140"/>
      <c r="BM266" s="140"/>
      <c r="BN266" s="140"/>
      <c r="BO266" s="61"/>
      <c r="BP266" s="140"/>
      <c r="BQ266" s="61"/>
      <c r="BR266" s="140"/>
      <c r="BS266" s="61"/>
      <c r="BT266" s="140"/>
      <c r="BU266" s="140"/>
      <c r="BV266" s="61"/>
    </row>
    <row r="267" spans="3:74" x14ac:dyDescent="0.25">
      <c r="D267" s="290"/>
      <c r="G267" s="290"/>
      <c r="N267" s="290"/>
      <c r="O267" s="290"/>
      <c r="P267" s="290"/>
      <c r="Q267" s="290"/>
      <c r="R267" s="290"/>
      <c r="S267" s="290"/>
      <c r="T267" s="290"/>
      <c r="U267" s="290"/>
      <c r="V267" s="290"/>
      <c r="W267" s="290"/>
      <c r="X267" s="290"/>
      <c r="Y267" s="61"/>
      <c r="Z267" s="61"/>
      <c r="AA267" s="61"/>
      <c r="AB267" s="61"/>
      <c r="AC267" s="140"/>
      <c r="AD267" s="61"/>
      <c r="AE267" s="61"/>
      <c r="AF267" s="140"/>
      <c r="AG267" s="61"/>
      <c r="AH267" s="61"/>
      <c r="AI267" s="61"/>
      <c r="AJ267" s="61"/>
      <c r="AK267" s="61"/>
      <c r="AL267" s="61"/>
      <c r="AM267" s="61"/>
      <c r="AN267" s="61"/>
      <c r="AO267" s="61"/>
      <c r="AP267" s="61"/>
      <c r="AQ267" s="61"/>
      <c r="AR267" s="61"/>
      <c r="AS267" s="61"/>
      <c r="AT267" s="61"/>
      <c r="AU267" s="61"/>
      <c r="AV267" s="61"/>
      <c r="AW267" s="61"/>
      <c r="AX267" s="61"/>
      <c r="AY267" s="61"/>
      <c r="AZ267" s="140"/>
      <c r="BA267" s="61"/>
      <c r="BB267" s="61"/>
      <c r="BC267" s="140"/>
      <c r="BD267" s="61"/>
      <c r="BE267" s="61"/>
      <c r="BF267" s="140"/>
      <c r="BG267" s="61"/>
      <c r="BH267" s="61"/>
      <c r="BI267" s="140"/>
      <c r="BJ267" s="61"/>
      <c r="BK267" s="61"/>
      <c r="BL267" s="61"/>
      <c r="BM267" s="61"/>
      <c r="BN267" s="61"/>
      <c r="BO267" s="61"/>
      <c r="BP267" s="61"/>
      <c r="BQ267" s="61"/>
      <c r="BR267" s="61"/>
      <c r="BS267" s="61"/>
      <c r="BT267" s="61"/>
      <c r="BU267" s="61"/>
      <c r="BV267" s="61"/>
    </row>
    <row r="268" spans="3:74" x14ac:dyDescent="0.25">
      <c r="D268" s="290"/>
      <c r="G268" s="290"/>
      <c r="N268" s="290"/>
      <c r="O268" s="290"/>
      <c r="P268" s="290"/>
      <c r="Q268" s="290"/>
      <c r="R268" s="290"/>
      <c r="S268" s="290"/>
      <c r="T268" s="290"/>
      <c r="U268" s="290"/>
      <c r="V268" s="290"/>
      <c r="W268" s="290"/>
      <c r="X268" s="290"/>
      <c r="Y268" s="61"/>
      <c r="Z268" s="61"/>
      <c r="AA268" s="61"/>
      <c r="AB268" s="61"/>
      <c r="AC268" s="140"/>
      <c r="AD268" s="61"/>
      <c r="AE268" s="61"/>
      <c r="AF268" s="140"/>
      <c r="AG268" s="61"/>
      <c r="AH268" s="61"/>
      <c r="AI268" s="61"/>
      <c r="AJ268" s="61"/>
      <c r="AK268" s="61"/>
      <c r="AL268" s="61"/>
      <c r="AM268" s="61"/>
      <c r="AN268" s="61"/>
      <c r="AO268" s="61"/>
      <c r="AP268" s="61"/>
      <c r="AQ268" s="61"/>
      <c r="AR268" s="61"/>
      <c r="AS268" s="61"/>
      <c r="AT268" s="61"/>
      <c r="AU268" s="61"/>
      <c r="AV268" s="61"/>
      <c r="AW268" s="61"/>
      <c r="AX268" s="61"/>
      <c r="AY268" s="61"/>
      <c r="AZ268" s="140"/>
      <c r="BA268" s="61"/>
      <c r="BB268" s="61"/>
      <c r="BC268" s="140"/>
      <c r="BD268" s="61"/>
      <c r="BE268" s="61"/>
      <c r="BF268" s="140"/>
      <c r="BG268" s="61"/>
      <c r="BH268" s="61"/>
      <c r="BI268" s="140"/>
      <c r="BJ268" s="61"/>
      <c r="BK268" s="61"/>
      <c r="BL268" s="61"/>
      <c r="BM268" s="61"/>
      <c r="BN268" s="61"/>
      <c r="BO268" s="61"/>
      <c r="BP268" s="61"/>
      <c r="BQ268" s="61"/>
      <c r="BR268" s="61"/>
      <c r="BS268" s="61"/>
      <c r="BT268" s="61"/>
      <c r="BU268" s="61"/>
      <c r="BV268" s="61"/>
    </row>
    <row r="269" spans="3:74" x14ac:dyDescent="0.25">
      <c r="D269" s="290"/>
      <c r="G269" s="290"/>
      <c r="K269" s="178"/>
      <c r="L269" s="179"/>
      <c r="M269" s="179"/>
      <c r="Y269" s="61"/>
      <c r="Z269" s="61"/>
      <c r="AA269" s="61"/>
      <c r="AB269" s="61"/>
      <c r="AC269" s="140"/>
      <c r="AD269" s="178"/>
      <c r="AE269" s="179"/>
      <c r="AF269" s="179"/>
      <c r="AG269" s="179"/>
      <c r="AH269" s="61"/>
      <c r="AI269" s="61"/>
      <c r="AJ269" s="61"/>
      <c r="AK269" s="61"/>
      <c r="AL269" s="61"/>
      <c r="AM269" s="61"/>
      <c r="AN269" s="61"/>
      <c r="AO269" s="140"/>
      <c r="AP269" s="178"/>
      <c r="AQ269" s="179"/>
      <c r="AR269" s="179"/>
      <c r="AS269" s="179"/>
      <c r="AT269" s="61"/>
      <c r="AU269" s="61"/>
      <c r="AV269" s="61"/>
      <c r="AW269" s="61"/>
      <c r="AX269" s="61"/>
      <c r="AY269" s="178"/>
      <c r="AZ269" s="179"/>
      <c r="BA269" s="179"/>
      <c r="BB269" s="179"/>
      <c r="BC269" s="61"/>
      <c r="BD269" s="61"/>
      <c r="BE269" s="61"/>
      <c r="BF269" s="140"/>
      <c r="BG269" s="178"/>
      <c r="BH269" s="179"/>
      <c r="BI269" s="179"/>
      <c r="BJ269" s="179"/>
      <c r="BK269" s="61"/>
      <c r="BL269" s="61"/>
      <c r="BM269" s="61"/>
      <c r="BN269" s="140"/>
      <c r="BO269" s="178"/>
      <c r="BP269" s="179"/>
      <c r="BQ269" s="179"/>
      <c r="BR269" s="179"/>
      <c r="BS269" s="61"/>
      <c r="BT269" s="61"/>
      <c r="BU269" s="61"/>
      <c r="BV269" s="61"/>
    </row>
    <row r="270" spans="3:74" x14ac:dyDescent="0.25">
      <c r="D270" s="290"/>
      <c r="G270" s="290"/>
      <c r="K270" s="249"/>
      <c r="L270" s="179"/>
      <c r="M270" s="179"/>
      <c r="Y270" s="61"/>
      <c r="Z270" s="61"/>
      <c r="AA270" s="61"/>
      <c r="AB270" s="61"/>
      <c r="AC270" s="140"/>
      <c r="AD270" s="143"/>
      <c r="AE270" s="179"/>
      <c r="AF270" s="179"/>
      <c r="AG270" s="179"/>
      <c r="AH270" s="61"/>
      <c r="AI270" s="61"/>
      <c r="AJ270" s="61"/>
      <c r="AK270" s="61"/>
      <c r="AL270" s="61"/>
      <c r="AM270" s="61"/>
      <c r="AN270" s="61"/>
      <c r="AO270" s="140"/>
      <c r="AP270" s="143"/>
      <c r="AQ270" s="179"/>
      <c r="AR270" s="179"/>
      <c r="AS270" s="179"/>
      <c r="AT270" s="61"/>
      <c r="AU270" s="61"/>
      <c r="AV270" s="61"/>
      <c r="AW270" s="61"/>
      <c r="AX270" s="61"/>
      <c r="AY270" s="143"/>
      <c r="AZ270" s="179"/>
      <c r="BA270" s="179"/>
      <c r="BB270" s="179"/>
      <c r="BC270" s="61"/>
      <c r="BD270" s="61"/>
      <c r="BE270" s="61"/>
      <c r="BF270" s="140"/>
      <c r="BG270" s="143"/>
      <c r="BH270" s="179"/>
      <c r="BI270" s="179"/>
      <c r="BJ270" s="179"/>
      <c r="BK270" s="61"/>
      <c r="BL270" s="61"/>
      <c r="BM270" s="61"/>
      <c r="BN270" s="140"/>
      <c r="BO270" s="143"/>
      <c r="BP270" s="179"/>
      <c r="BQ270" s="179"/>
      <c r="BR270" s="179"/>
      <c r="BS270" s="61"/>
      <c r="BT270" s="61"/>
      <c r="BU270" s="61"/>
      <c r="BV270" s="61"/>
    </row>
    <row r="271" spans="3:74" x14ac:dyDescent="0.25">
      <c r="D271" s="290"/>
      <c r="G271" s="290"/>
      <c r="L271" s="292"/>
      <c r="M271" s="181"/>
      <c r="N271" s="292"/>
      <c r="O271" s="292"/>
      <c r="P271" s="292"/>
      <c r="Q271" s="292"/>
      <c r="R271" s="292"/>
      <c r="S271" s="292"/>
      <c r="T271" s="292"/>
      <c r="U271" s="292"/>
      <c r="V271" s="292"/>
      <c r="W271" s="292"/>
      <c r="X271" s="292"/>
      <c r="Y271" s="181"/>
      <c r="Z271" s="181"/>
      <c r="AA271" s="181"/>
      <c r="AB271" s="182"/>
      <c r="AC271" s="140"/>
      <c r="AD271" s="61"/>
      <c r="AE271" s="61"/>
      <c r="AF271" s="142"/>
      <c r="AG271" s="181"/>
      <c r="AH271" s="142"/>
      <c r="AI271" s="142"/>
      <c r="AJ271" s="142"/>
      <c r="AK271" s="142"/>
      <c r="AL271" s="142"/>
      <c r="AM271" s="181"/>
      <c r="AN271" s="182"/>
      <c r="AO271" s="140"/>
      <c r="AP271" s="61"/>
      <c r="AQ271" s="61"/>
      <c r="AR271" s="142"/>
      <c r="AS271" s="181"/>
      <c r="AT271" s="142"/>
      <c r="AU271" s="181"/>
      <c r="AV271" s="182"/>
      <c r="AW271" s="61"/>
      <c r="AX271" s="61"/>
      <c r="AY271" s="61"/>
      <c r="AZ271" s="61"/>
      <c r="BA271" s="142"/>
      <c r="BB271" s="181"/>
      <c r="BC271" s="142"/>
      <c r="BD271" s="181"/>
      <c r="BE271" s="182"/>
      <c r="BF271" s="140"/>
      <c r="BG271" s="61"/>
      <c r="BH271" s="61"/>
      <c r="BI271" s="142"/>
      <c r="BJ271" s="181"/>
      <c r="BK271" s="142"/>
      <c r="BL271" s="181"/>
      <c r="BM271" s="182"/>
      <c r="BN271" s="140"/>
      <c r="BO271" s="61"/>
      <c r="BP271" s="61"/>
      <c r="BQ271" s="142"/>
      <c r="BR271" s="181"/>
      <c r="BS271" s="142"/>
      <c r="BT271" s="181"/>
      <c r="BU271" s="182"/>
      <c r="BV271" s="61"/>
    </row>
    <row r="272" spans="3:74" x14ac:dyDescent="0.25">
      <c r="D272" s="290"/>
      <c r="G272" s="290"/>
      <c r="K272" s="179"/>
      <c r="Y272" s="61"/>
      <c r="Z272" s="61"/>
      <c r="AA272" s="61"/>
      <c r="AB272" s="61"/>
      <c r="AC272" s="140"/>
      <c r="AD272" s="179"/>
      <c r="AE272" s="179"/>
      <c r="AF272" s="61"/>
      <c r="AG272" s="61"/>
      <c r="AH272" s="61"/>
      <c r="AI272" s="61"/>
      <c r="AJ272" s="61"/>
      <c r="AK272" s="61"/>
      <c r="AL272" s="61"/>
      <c r="AM272" s="61"/>
      <c r="AN272" s="61"/>
      <c r="AO272" s="140"/>
      <c r="AP272" s="179"/>
      <c r="AQ272" s="179"/>
      <c r="AR272" s="61"/>
      <c r="AS272" s="61"/>
      <c r="AT272" s="61"/>
      <c r="AU272" s="61"/>
      <c r="AV272" s="61"/>
      <c r="AW272" s="61"/>
      <c r="AX272" s="61"/>
      <c r="AY272" s="179"/>
      <c r="AZ272" s="179"/>
      <c r="BA272" s="61"/>
      <c r="BB272" s="61"/>
      <c r="BC272" s="61"/>
      <c r="BD272" s="61"/>
      <c r="BE272" s="61"/>
      <c r="BF272" s="140"/>
      <c r="BG272" s="179"/>
      <c r="BH272" s="179"/>
      <c r="BI272" s="61"/>
      <c r="BJ272" s="61"/>
      <c r="BK272" s="61"/>
      <c r="BL272" s="61"/>
      <c r="BM272" s="61"/>
      <c r="BN272" s="140"/>
      <c r="BO272" s="179"/>
      <c r="BP272" s="179"/>
      <c r="BQ272" s="61"/>
      <c r="BR272" s="61"/>
      <c r="BS272" s="61"/>
      <c r="BT272" s="61"/>
      <c r="BU272" s="61"/>
      <c r="BV272" s="61"/>
    </row>
    <row r="273" spans="3:74" x14ac:dyDescent="0.25">
      <c r="D273" s="290"/>
      <c r="G273" s="290"/>
      <c r="M273" s="290"/>
      <c r="Y273" s="140"/>
      <c r="Z273" s="140"/>
      <c r="AA273" s="140"/>
      <c r="AB273" s="140"/>
      <c r="AC273" s="140"/>
      <c r="AD273" s="61"/>
      <c r="AE273" s="61"/>
      <c r="AF273" s="61"/>
      <c r="AG273" s="140"/>
      <c r="AH273" s="61"/>
      <c r="AI273" s="61"/>
      <c r="AJ273" s="61"/>
      <c r="AK273" s="61"/>
      <c r="AL273" s="61"/>
      <c r="AM273" s="140"/>
      <c r="AN273" s="140"/>
      <c r="AO273" s="140"/>
      <c r="AP273" s="61"/>
      <c r="AQ273" s="61"/>
      <c r="AR273" s="61"/>
      <c r="AS273" s="140"/>
      <c r="AT273" s="61"/>
      <c r="AU273" s="140"/>
      <c r="AV273" s="140"/>
      <c r="AW273" s="61"/>
      <c r="AX273" s="61"/>
      <c r="AY273" s="61"/>
      <c r="AZ273" s="61"/>
      <c r="BA273" s="61"/>
      <c r="BB273" s="140"/>
      <c r="BC273" s="61"/>
      <c r="BD273" s="140"/>
      <c r="BE273" s="140"/>
      <c r="BF273" s="140"/>
      <c r="BG273" s="61"/>
      <c r="BH273" s="140"/>
      <c r="BI273" s="61"/>
      <c r="BJ273" s="140"/>
      <c r="BK273" s="61"/>
      <c r="BL273" s="140"/>
      <c r="BM273" s="140"/>
      <c r="BN273" s="140"/>
      <c r="BO273" s="61"/>
      <c r="BP273" s="140"/>
      <c r="BQ273" s="61"/>
      <c r="BR273" s="140"/>
      <c r="BS273" s="61"/>
      <c r="BT273" s="140"/>
      <c r="BU273" s="140"/>
      <c r="BV273" s="61"/>
    </row>
    <row r="274" spans="3:74" x14ac:dyDescent="0.25">
      <c r="D274" s="290"/>
      <c r="G274" s="290"/>
      <c r="M274" s="290"/>
      <c r="Y274" s="140"/>
      <c r="Z274" s="140"/>
      <c r="AA274" s="140"/>
      <c r="AB274" s="140"/>
      <c r="AC274" s="140"/>
      <c r="AD274" s="61"/>
      <c r="AE274" s="61"/>
      <c r="AF274" s="61"/>
      <c r="AG274" s="140"/>
      <c r="AH274" s="61"/>
      <c r="AI274" s="61"/>
      <c r="AJ274" s="61"/>
      <c r="AK274" s="61"/>
      <c r="AL274" s="61"/>
      <c r="AM274" s="140"/>
      <c r="AN274" s="140"/>
      <c r="AO274" s="140"/>
      <c r="AP274" s="61"/>
      <c r="AQ274" s="61"/>
      <c r="AR274" s="61"/>
      <c r="AS274" s="140"/>
      <c r="AT274" s="61"/>
      <c r="AU274" s="140"/>
      <c r="AV274" s="140"/>
      <c r="AW274" s="61"/>
      <c r="AX274" s="61"/>
      <c r="AY274" s="61"/>
      <c r="AZ274" s="61"/>
      <c r="BA274" s="61"/>
      <c r="BB274" s="140"/>
      <c r="BC274" s="61"/>
      <c r="BD274" s="140"/>
      <c r="BE274" s="140"/>
      <c r="BF274" s="140"/>
      <c r="BG274" s="61"/>
      <c r="BH274" s="140"/>
      <c r="BI274" s="61"/>
      <c r="BJ274" s="140"/>
      <c r="BK274" s="61"/>
      <c r="BL274" s="140"/>
      <c r="BM274" s="140"/>
      <c r="BN274" s="140"/>
      <c r="BO274" s="61"/>
      <c r="BP274" s="140"/>
      <c r="BQ274" s="61"/>
      <c r="BR274" s="140"/>
      <c r="BS274" s="61"/>
      <c r="BT274" s="140"/>
      <c r="BU274" s="140"/>
      <c r="BV274" s="61"/>
    </row>
    <row r="275" spans="3:74" x14ac:dyDescent="0.25">
      <c r="D275" s="290"/>
      <c r="G275" s="290"/>
      <c r="M275" s="290"/>
      <c r="Y275" s="140"/>
      <c r="Z275" s="140"/>
      <c r="AA275" s="140"/>
      <c r="AB275" s="140"/>
      <c r="AC275" s="140"/>
      <c r="AD275" s="61"/>
      <c r="AE275" s="61"/>
      <c r="AF275" s="61"/>
      <c r="AG275" s="140"/>
      <c r="AH275" s="61"/>
      <c r="AI275" s="61"/>
      <c r="AJ275" s="61"/>
      <c r="AK275" s="61"/>
      <c r="AL275" s="61"/>
      <c r="AM275" s="140"/>
      <c r="AN275" s="140"/>
      <c r="AO275" s="140"/>
      <c r="AP275" s="61"/>
      <c r="AQ275" s="61"/>
      <c r="AR275" s="61"/>
      <c r="AS275" s="140"/>
      <c r="AT275" s="61"/>
      <c r="AU275" s="140"/>
      <c r="AV275" s="140"/>
      <c r="AW275" s="61"/>
      <c r="AX275" s="61"/>
      <c r="AY275" s="61"/>
      <c r="AZ275" s="61"/>
      <c r="BA275" s="61"/>
      <c r="BB275" s="140"/>
      <c r="BC275" s="61"/>
      <c r="BD275" s="140"/>
      <c r="BE275" s="140"/>
      <c r="BF275" s="140"/>
      <c r="BG275" s="61"/>
      <c r="BH275" s="140"/>
      <c r="BI275" s="61"/>
      <c r="BJ275" s="140"/>
      <c r="BK275" s="61"/>
      <c r="BL275" s="140"/>
      <c r="BM275" s="140"/>
      <c r="BN275" s="140"/>
      <c r="BO275" s="61"/>
      <c r="BP275" s="140"/>
      <c r="BQ275" s="61"/>
      <c r="BR275" s="140"/>
      <c r="BS275" s="61"/>
      <c r="BT275" s="140"/>
      <c r="BU275" s="140"/>
      <c r="BV275" s="61"/>
    </row>
    <row r="276" spans="3:74" x14ac:dyDescent="0.25">
      <c r="D276" s="290"/>
      <c r="G276" s="290"/>
      <c r="M276" s="290"/>
      <c r="Y276" s="140"/>
      <c r="Z276" s="140"/>
      <c r="AA276" s="140"/>
      <c r="AB276" s="140"/>
      <c r="AC276" s="140"/>
      <c r="AD276" s="61"/>
      <c r="AE276" s="61"/>
      <c r="AF276" s="61"/>
      <c r="AG276" s="140"/>
      <c r="AH276" s="61"/>
      <c r="AI276" s="61"/>
      <c r="AJ276" s="61"/>
      <c r="AK276" s="61"/>
      <c r="AL276" s="61"/>
      <c r="AM276" s="140"/>
      <c r="AN276" s="140"/>
      <c r="AO276" s="140"/>
      <c r="AP276" s="61"/>
      <c r="AQ276" s="61"/>
      <c r="AR276" s="61"/>
      <c r="AS276" s="140"/>
      <c r="AT276" s="61"/>
      <c r="AU276" s="140"/>
      <c r="AV276" s="140"/>
      <c r="AW276" s="61"/>
      <c r="AX276" s="61"/>
      <c r="AY276" s="61"/>
      <c r="AZ276" s="61"/>
      <c r="BA276" s="61"/>
      <c r="BB276" s="140"/>
      <c r="BC276" s="61"/>
      <c r="BD276" s="140"/>
      <c r="BE276" s="140"/>
      <c r="BF276" s="140"/>
      <c r="BG276" s="61"/>
      <c r="BH276" s="140"/>
      <c r="BI276" s="61"/>
      <c r="BJ276" s="140"/>
      <c r="BK276" s="61"/>
      <c r="BL276" s="140"/>
      <c r="BM276" s="140"/>
      <c r="BN276" s="140"/>
      <c r="BO276" s="61"/>
      <c r="BP276" s="140"/>
      <c r="BQ276" s="61"/>
      <c r="BR276" s="140"/>
      <c r="BS276" s="61"/>
      <c r="BT276" s="140"/>
      <c r="BU276" s="140"/>
      <c r="BV276" s="61"/>
    </row>
    <row r="277" spans="3:74" x14ac:dyDescent="0.25">
      <c r="D277" s="290"/>
      <c r="G277" s="290"/>
      <c r="M277" s="290"/>
      <c r="Y277" s="140"/>
      <c r="Z277" s="140"/>
      <c r="AA277" s="140"/>
      <c r="AB277" s="140"/>
      <c r="AC277" s="140"/>
      <c r="AD277" s="61"/>
      <c r="AE277" s="61"/>
      <c r="AF277" s="61"/>
      <c r="AG277" s="140"/>
      <c r="AH277" s="61"/>
      <c r="AI277" s="61"/>
      <c r="AJ277" s="61"/>
      <c r="AK277" s="61"/>
      <c r="AL277" s="61"/>
      <c r="AM277" s="140"/>
      <c r="AN277" s="140"/>
      <c r="AO277" s="140"/>
      <c r="AP277" s="61"/>
      <c r="AQ277" s="61"/>
      <c r="AR277" s="61"/>
      <c r="AS277" s="140"/>
      <c r="AT277" s="61"/>
      <c r="AU277" s="140"/>
      <c r="AV277" s="140"/>
      <c r="AW277" s="61"/>
      <c r="AX277" s="61"/>
      <c r="AY277" s="61"/>
      <c r="AZ277" s="61"/>
      <c r="BA277" s="61"/>
      <c r="BB277" s="140"/>
      <c r="BC277" s="61"/>
      <c r="BD277" s="140"/>
      <c r="BE277" s="140"/>
      <c r="BF277" s="140"/>
      <c r="BG277" s="61"/>
      <c r="BH277" s="140"/>
      <c r="BI277" s="61"/>
      <c r="BJ277" s="140"/>
      <c r="BK277" s="61"/>
      <c r="BL277" s="140"/>
      <c r="BM277" s="140"/>
      <c r="BN277" s="140"/>
      <c r="BO277" s="61"/>
      <c r="BP277" s="140"/>
      <c r="BQ277" s="61"/>
      <c r="BR277" s="140"/>
      <c r="BS277" s="61"/>
      <c r="BT277" s="140"/>
      <c r="BU277" s="140"/>
      <c r="BV277" s="61"/>
    </row>
    <row r="278" spans="3:74" x14ac:dyDescent="0.25">
      <c r="D278" s="290"/>
      <c r="G278" s="290"/>
      <c r="M278" s="290"/>
      <c r="Y278" s="140"/>
      <c r="Z278" s="140"/>
      <c r="AA278" s="140"/>
      <c r="AB278" s="140"/>
      <c r="AC278" s="140"/>
      <c r="AD278" s="61"/>
      <c r="AE278" s="61"/>
      <c r="AF278" s="61"/>
      <c r="AG278" s="140"/>
      <c r="AH278" s="61"/>
      <c r="AI278" s="61"/>
      <c r="AJ278" s="61"/>
      <c r="AK278" s="61"/>
      <c r="AL278" s="61"/>
      <c r="AM278" s="140"/>
      <c r="AN278" s="140"/>
      <c r="AO278" s="140"/>
      <c r="AP278" s="61"/>
      <c r="AQ278" s="61"/>
      <c r="AR278" s="61"/>
      <c r="AS278" s="140"/>
      <c r="AT278" s="61"/>
      <c r="AU278" s="140"/>
      <c r="AV278" s="140"/>
      <c r="AW278" s="61"/>
      <c r="AX278" s="61"/>
      <c r="AY278" s="61"/>
      <c r="AZ278" s="61"/>
      <c r="BA278" s="61"/>
      <c r="BB278" s="140"/>
      <c r="BC278" s="61"/>
      <c r="BD278" s="140"/>
      <c r="BE278" s="140"/>
      <c r="BF278" s="140"/>
      <c r="BG278" s="61"/>
      <c r="BH278" s="140"/>
      <c r="BI278" s="61"/>
      <c r="BJ278" s="140"/>
      <c r="BK278" s="61"/>
      <c r="BL278" s="140"/>
      <c r="BM278" s="140"/>
      <c r="BN278" s="140"/>
      <c r="BO278" s="61"/>
      <c r="BP278" s="140"/>
      <c r="BQ278" s="61"/>
      <c r="BR278" s="140"/>
      <c r="BS278" s="61"/>
      <c r="BT278" s="140"/>
      <c r="BU278" s="140"/>
      <c r="BV278" s="61"/>
    </row>
    <row r="279" spans="3:74" x14ac:dyDescent="0.25">
      <c r="D279" s="290"/>
      <c r="G279" s="290"/>
      <c r="M279" s="290"/>
      <c r="Y279" s="140"/>
      <c r="Z279" s="140"/>
      <c r="AA279" s="140"/>
      <c r="AB279" s="140"/>
      <c r="AC279" s="140"/>
      <c r="AD279" s="61"/>
      <c r="AE279" s="61"/>
      <c r="AF279" s="61"/>
      <c r="AG279" s="140"/>
      <c r="AH279" s="61"/>
      <c r="AI279" s="61"/>
      <c r="AJ279" s="61"/>
      <c r="AK279" s="61"/>
      <c r="AL279" s="61"/>
      <c r="AM279" s="140"/>
      <c r="AN279" s="140"/>
      <c r="AO279" s="140"/>
      <c r="AP279" s="61"/>
      <c r="AQ279" s="61"/>
      <c r="AR279" s="61"/>
      <c r="AS279" s="140"/>
      <c r="AT279" s="61"/>
      <c r="AU279" s="140"/>
      <c r="AV279" s="140"/>
      <c r="AW279" s="61"/>
      <c r="AX279" s="61"/>
      <c r="AY279" s="61"/>
      <c r="AZ279" s="61"/>
      <c r="BA279" s="61"/>
      <c r="BB279" s="140"/>
      <c r="BC279" s="61"/>
      <c r="BD279" s="140"/>
      <c r="BE279" s="140"/>
      <c r="BF279" s="140"/>
      <c r="BG279" s="61"/>
      <c r="BH279" s="140"/>
      <c r="BI279" s="61"/>
      <c r="BJ279" s="140"/>
      <c r="BK279" s="61"/>
      <c r="BL279" s="140"/>
      <c r="BM279" s="140"/>
      <c r="BN279" s="140"/>
      <c r="BO279" s="61"/>
      <c r="BP279" s="140"/>
      <c r="BQ279" s="61"/>
      <c r="BR279" s="140"/>
      <c r="BS279" s="61"/>
      <c r="BT279" s="140"/>
      <c r="BU279" s="140"/>
      <c r="BV279" s="61"/>
    </row>
    <row r="280" spans="3:74" x14ac:dyDescent="0.25">
      <c r="D280" s="290"/>
      <c r="G280" s="290"/>
      <c r="M280" s="290"/>
      <c r="Y280" s="140"/>
      <c r="Z280" s="140"/>
      <c r="AA280" s="140"/>
      <c r="AB280" s="140"/>
      <c r="AC280" s="140"/>
      <c r="AD280" s="61"/>
      <c r="AE280" s="61"/>
      <c r="AF280" s="61"/>
      <c r="AG280" s="140"/>
      <c r="AH280" s="61"/>
      <c r="AI280" s="61"/>
      <c r="AJ280" s="61"/>
      <c r="AK280" s="61"/>
      <c r="AL280" s="61"/>
      <c r="AM280" s="140"/>
      <c r="AN280" s="140"/>
      <c r="AO280" s="140"/>
      <c r="AP280" s="61"/>
      <c r="AQ280" s="61"/>
      <c r="AR280" s="61"/>
      <c r="AS280" s="140"/>
      <c r="AT280" s="61"/>
      <c r="AU280" s="140"/>
      <c r="AV280" s="140"/>
      <c r="AW280" s="61"/>
      <c r="AX280" s="61"/>
      <c r="AY280" s="61"/>
      <c r="AZ280" s="61"/>
      <c r="BA280" s="61"/>
      <c r="BB280" s="140"/>
      <c r="BC280" s="61"/>
      <c r="BD280" s="140"/>
      <c r="BE280" s="140"/>
      <c r="BF280" s="140"/>
      <c r="BG280" s="61"/>
      <c r="BH280" s="140"/>
      <c r="BI280" s="61"/>
      <c r="BJ280" s="140"/>
      <c r="BK280" s="61"/>
      <c r="BL280" s="140"/>
      <c r="BM280" s="140"/>
      <c r="BN280" s="140"/>
      <c r="BO280" s="61"/>
      <c r="BP280" s="140"/>
      <c r="BQ280" s="61"/>
      <c r="BR280" s="140"/>
      <c r="BS280" s="61"/>
      <c r="BT280" s="140"/>
      <c r="BU280" s="140"/>
      <c r="BV280" s="61"/>
    </row>
    <row r="281" spans="3:74" x14ac:dyDescent="0.25">
      <c r="D281" s="290"/>
      <c r="G281" s="290"/>
      <c r="M281" s="290"/>
      <c r="Y281" s="140"/>
      <c r="Z281" s="140"/>
      <c r="AA281" s="140"/>
      <c r="AB281" s="140"/>
      <c r="AC281" s="140"/>
      <c r="AD281" s="61"/>
      <c r="AE281" s="61"/>
      <c r="AF281" s="61"/>
      <c r="AG281" s="140"/>
      <c r="AH281" s="61"/>
      <c r="AI281" s="61"/>
      <c r="AJ281" s="61"/>
      <c r="AK281" s="61"/>
      <c r="AL281" s="61"/>
      <c r="AM281" s="140"/>
      <c r="AN281" s="140"/>
      <c r="AO281" s="140"/>
      <c r="AP281" s="61"/>
      <c r="AQ281" s="61"/>
      <c r="AR281" s="61"/>
      <c r="AS281" s="140"/>
      <c r="AT281" s="61"/>
      <c r="AU281" s="140"/>
      <c r="AV281" s="140"/>
      <c r="AW281" s="61"/>
      <c r="AX281" s="61"/>
      <c r="AY281" s="61"/>
      <c r="AZ281" s="61"/>
      <c r="BA281" s="61"/>
      <c r="BB281" s="140"/>
      <c r="BC281" s="61"/>
      <c r="BD281" s="140"/>
      <c r="BE281" s="140"/>
      <c r="BF281" s="140"/>
      <c r="BG281" s="61"/>
      <c r="BH281" s="140"/>
      <c r="BI281" s="61"/>
      <c r="BJ281" s="140"/>
      <c r="BK281" s="61"/>
      <c r="BL281" s="140"/>
      <c r="BM281" s="140"/>
      <c r="BN281" s="140"/>
      <c r="BO281" s="61"/>
      <c r="BP281" s="140"/>
      <c r="BQ281" s="61"/>
      <c r="BR281" s="140"/>
      <c r="BS281" s="61"/>
      <c r="BT281" s="140"/>
      <c r="BU281" s="140"/>
      <c r="BV281" s="61"/>
    </row>
    <row r="282" spans="3:74" x14ac:dyDescent="0.25">
      <c r="D282" s="290"/>
      <c r="G282" s="290"/>
      <c r="M282" s="290"/>
      <c r="Y282" s="140"/>
      <c r="Z282" s="140"/>
      <c r="AA282" s="140"/>
      <c r="AB282" s="140"/>
      <c r="AC282" s="140"/>
      <c r="AD282" s="61"/>
      <c r="AE282" s="61"/>
      <c r="AF282" s="61"/>
      <c r="AG282" s="140"/>
      <c r="AH282" s="61"/>
      <c r="AI282" s="61"/>
      <c r="AJ282" s="61"/>
      <c r="AK282" s="61"/>
      <c r="AL282" s="61"/>
      <c r="AM282" s="140"/>
      <c r="AN282" s="140"/>
      <c r="AO282" s="140"/>
      <c r="AP282" s="61"/>
      <c r="AQ282" s="61"/>
      <c r="AR282" s="61"/>
      <c r="AS282" s="140"/>
      <c r="AT282" s="61"/>
      <c r="AU282" s="140"/>
      <c r="AV282" s="140"/>
      <c r="AW282" s="61"/>
      <c r="AX282" s="61"/>
      <c r="AY282" s="61"/>
      <c r="AZ282" s="61"/>
      <c r="BA282" s="61"/>
      <c r="BB282" s="140"/>
      <c r="BC282" s="61"/>
      <c r="BD282" s="140"/>
      <c r="BE282" s="140"/>
      <c r="BF282" s="140"/>
      <c r="BG282" s="61"/>
      <c r="BH282" s="140"/>
      <c r="BI282" s="61"/>
      <c r="BJ282" s="140"/>
      <c r="BK282" s="61"/>
      <c r="BL282" s="140"/>
      <c r="BM282" s="140"/>
      <c r="BN282" s="140"/>
      <c r="BO282" s="61"/>
      <c r="BP282" s="140"/>
      <c r="BQ282" s="61"/>
      <c r="BR282" s="140"/>
      <c r="BS282" s="61"/>
      <c r="BT282" s="140"/>
      <c r="BU282" s="140"/>
      <c r="BV282" s="61"/>
    </row>
    <row r="283" spans="3:74" x14ac:dyDescent="0.25">
      <c r="D283" s="290"/>
      <c r="G283" s="290"/>
      <c r="M283" s="290"/>
      <c r="Y283" s="140"/>
      <c r="Z283" s="140"/>
      <c r="AA283" s="140"/>
      <c r="AB283" s="140"/>
      <c r="AC283" s="140"/>
      <c r="AD283" s="61"/>
      <c r="AE283" s="61"/>
      <c r="AF283" s="61"/>
      <c r="AG283" s="140"/>
      <c r="AH283" s="61"/>
      <c r="AI283" s="61"/>
      <c r="AJ283" s="61"/>
      <c r="AK283" s="61"/>
      <c r="AL283" s="61"/>
      <c r="AM283" s="140"/>
      <c r="AN283" s="140"/>
      <c r="AO283" s="140"/>
      <c r="AP283" s="61"/>
      <c r="AQ283" s="61"/>
      <c r="AR283" s="61"/>
      <c r="AS283" s="140"/>
      <c r="AT283" s="61"/>
      <c r="AU283" s="140"/>
      <c r="AV283" s="140"/>
      <c r="AW283" s="61"/>
      <c r="AX283" s="61"/>
      <c r="AY283" s="61"/>
      <c r="AZ283" s="61"/>
      <c r="BA283" s="61"/>
      <c r="BB283" s="140"/>
      <c r="BC283" s="61"/>
      <c r="BD283" s="140"/>
      <c r="BE283" s="140"/>
      <c r="BF283" s="140"/>
      <c r="BG283" s="61"/>
      <c r="BH283" s="140"/>
      <c r="BI283" s="61"/>
      <c r="BJ283" s="140"/>
      <c r="BK283" s="61"/>
      <c r="BL283" s="140"/>
      <c r="BM283" s="140"/>
      <c r="BN283" s="140"/>
      <c r="BO283" s="61"/>
      <c r="BP283" s="140"/>
      <c r="BQ283" s="61"/>
      <c r="BR283" s="140"/>
      <c r="BS283" s="61"/>
      <c r="BT283" s="140"/>
      <c r="BU283" s="140"/>
      <c r="BV283" s="61"/>
    </row>
    <row r="284" spans="3:74" x14ac:dyDescent="0.25">
      <c r="M284" s="290"/>
      <c r="Y284" s="140"/>
      <c r="Z284" s="140"/>
      <c r="AA284" s="140"/>
      <c r="AB284" s="140"/>
      <c r="AC284" s="140"/>
      <c r="AD284" s="61"/>
      <c r="AE284" s="61"/>
      <c r="AF284" s="61"/>
      <c r="AG284" s="140"/>
      <c r="AH284" s="61"/>
      <c r="AI284" s="61"/>
      <c r="AJ284" s="61"/>
      <c r="AK284" s="61"/>
      <c r="AL284" s="61"/>
      <c r="AM284" s="140"/>
      <c r="AN284" s="140"/>
      <c r="AO284" s="140"/>
      <c r="AP284" s="61"/>
      <c r="AQ284" s="61"/>
      <c r="AR284" s="61"/>
      <c r="AS284" s="140"/>
      <c r="AT284" s="61"/>
      <c r="AU284" s="140"/>
      <c r="AV284" s="140"/>
      <c r="AW284" s="61"/>
      <c r="AX284" s="61"/>
      <c r="AY284" s="61"/>
      <c r="AZ284" s="61"/>
      <c r="BA284" s="61"/>
      <c r="BB284" s="140"/>
      <c r="BC284" s="61"/>
      <c r="BD284" s="140"/>
      <c r="BE284" s="140"/>
      <c r="BF284" s="140"/>
      <c r="BG284" s="61"/>
      <c r="BH284" s="140"/>
      <c r="BI284" s="61"/>
      <c r="BJ284" s="140"/>
      <c r="BK284" s="61"/>
      <c r="BL284" s="140"/>
      <c r="BM284" s="140"/>
      <c r="BN284" s="140"/>
      <c r="BO284" s="61"/>
      <c r="BP284" s="140"/>
      <c r="BQ284" s="61"/>
      <c r="BR284" s="140"/>
      <c r="BS284" s="61"/>
      <c r="BT284" s="140"/>
      <c r="BU284" s="140"/>
      <c r="BV284" s="61"/>
    </row>
    <row r="285" spans="3:74" x14ac:dyDescent="0.25">
      <c r="M285" s="290"/>
      <c r="Y285" s="140"/>
      <c r="Z285" s="140"/>
      <c r="AA285" s="140"/>
      <c r="AB285" s="140"/>
      <c r="AC285" s="140"/>
      <c r="AD285" s="61"/>
      <c r="AE285" s="61"/>
      <c r="AF285" s="61"/>
      <c r="AG285" s="140"/>
      <c r="AH285" s="61"/>
      <c r="AI285" s="61"/>
      <c r="AJ285" s="61"/>
      <c r="AK285" s="61"/>
      <c r="AL285" s="61"/>
      <c r="AM285" s="140"/>
      <c r="AN285" s="140"/>
      <c r="AO285" s="140"/>
      <c r="AP285" s="61"/>
      <c r="AQ285" s="61"/>
      <c r="AR285" s="61"/>
      <c r="AS285" s="140"/>
      <c r="AT285" s="61"/>
      <c r="AU285" s="140"/>
      <c r="AV285" s="140"/>
      <c r="AW285" s="61"/>
      <c r="AX285" s="61"/>
      <c r="AY285" s="61"/>
      <c r="AZ285" s="61"/>
      <c r="BA285" s="61"/>
      <c r="BB285" s="140"/>
      <c r="BC285" s="61"/>
      <c r="BD285" s="140"/>
      <c r="BE285" s="140"/>
      <c r="BF285" s="140"/>
      <c r="BG285" s="61"/>
      <c r="BH285" s="140"/>
      <c r="BI285" s="61"/>
      <c r="BJ285" s="140"/>
      <c r="BK285" s="61"/>
      <c r="BL285" s="140"/>
      <c r="BM285" s="140"/>
      <c r="BN285" s="140"/>
      <c r="BO285" s="61"/>
      <c r="BP285" s="140"/>
      <c r="BQ285" s="61"/>
      <c r="BR285" s="140"/>
      <c r="BS285" s="61"/>
      <c r="BT285" s="140"/>
      <c r="BU285" s="140"/>
      <c r="BV285" s="61"/>
    </row>
    <row r="286" spans="3:74" x14ac:dyDescent="0.25">
      <c r="C286" s="249"/>
      <c r="F286" s="249"/>
      <c r="I286" s="249"/>
      <c r="M286" s="290"/>
      <c r="Y286" s="140"/>
      <c r="Z286" s="140"/>
      <c r="AA286" s="140"/>
      <c r="AB286" s="140"/>
      <c r="AC286" s="61"/>
      <c r="AD286" s="61"/>
      <c r="AE286" s="61"/>
      <c r="AF286" s="61"/>
      <c r="AG286" s="140"/>
      <c r="AH286" s="61"/>
      <c r="AI286" s="61"/>
      <c r="AJ286" s="61"/>
      <c r="AK286" s="61"/>
      <c r="AL286" s="61"/>
      <c r="AM286" s="140"/>
      <c r="AN286" s="140"/>
      <c r="AO286" s="61"/>
      <c r="AP286" s="61"/>
      <c r="AQ286" s="61"/>
      <c r="AR286" s="61"/>
      <c r="AS286" s="140"/>
      <c r="AT286" s="61"/>
      <c r="AU286" s="140"/>
      <c r="AV286" s="140"/>
      <c r="AW286" s="61"/>
      <c r="AX286" s="61"/>
      <c r="AY286" s="61"/>
      <c r="AZ286" s="61"/>
      <c r="BA286" s="61"/>
      <c r="BB286" s="140"/>
      <c r="BC286" s="61"/>
      <c r="BD286" s="140"/>
      <c r="BE286" s="140"/>
      <c r="BF286" s="61"/>
      <c r="BG286" s="61"/>
      <c r="BH286" s="140"/>
      <c r="BI286" s="61"/>
      <c r="BJ286" s="140"/>
      <c r="BK286" s="61"/>
      <c r="BL286" s="140"/>
      <c r="BM286" s="140"/>
      <c r="BN286" s="61"/>
      <c r="BO286" s="61"/>
      <c r="BP286" s="140"/>
      <c r="BQ286" s="61"/>
      <c r="BR286" s="140"/>
      <c r="BS286" s="61"/>
      <c r="BT286" s="140"/>
      <c r="BU286" s="140"/>
      <c r="BV286" s="61"/>
    </row>
    <row r="287" spans="3:74" x14ac:dyDescent="0.25">
      <c r="C287" s="249"/>
      <c r="F287" s="249"/>
      <c r="I287" s="249"/>
      <c r="M287" s="290"/>
      <c r="Y287" s="140"/>
      <c r="Z287" s="140"/>
      <c r="AA287" s="140"/>
      <c r="AB287" s="140"/>
      <c r="AC287" s="61"/>
      <c r="AD287" s="61"/>
      <c r="AE287" s="61"/>
      <c r="AF287" s="61"/>
      <c r="AG287" s="140"/>
      <c r="AH287" s="61"/>
      <c r="AI287" s="61"/>
      <c r="AJ287" s="61"/>
      <c r="AK287" s="61"/>
      <c r="AL287" s="61"/>
      <c r="AM287" s="140"/>
      <c r="AN287" s="140"/>
      <c r="AO287" s="61"/>
      <c r="AP287" s="61"/>
      <c r="AQ287" s="61"/>
      <c r="AR287" s="61"/>
      <c r="AS287" s="140"/>
      <c r="AT287" s="61"/>
      <c r="AU287" s="140"/>
      <c r="AV287" s="140"/>
      <c r="AW287" s="61"/>
      <c r="AX287" s="61"/>
      <c r="AY287" s="61"/>
      <c r="AZ287" s="61"/>
      <c r="BA287" s="61"/>
      <c r="BB287" s="140"/>
      <c r="BC287" s="61"/>
      <c r="BD287" s="140"/>
      <c r="BE287" s="140"/>
      <c r="BF287" s="61"/>
      <c r="BG287" s="61"/>
      <c r="BH287" s="140"/>
      <c r="BI287" s="61"/>
      <c r="BJ287" s="140"/>
      <c r="BK287" s="61"/>
      <c r="BL287" s="140"/>
      <c r="BM287" s="140"/>
      <c r="BN287" s="61"/>
      <c r="BO287" s="61"/>
      <c r="BP287" s="140"/>
      <c r="BQ287" s="61"/>
      <c r="BR287" s="140"/>
      <c r="BS287" s="61"/>
      <c r="BT287" s="140"/>
      <c r="BU287" s="140"/>
      <c r="BV287" s="61"/>
    </row>
    <row r="288" spans="3:74" x14ac:dyDescent="0.25">
      <c r="C288" s="249"/>
      <c r="D288" s="291"/>
      <c r="F288" s="249"/>
      <c r="G288" s="291"/>
      <c r="I288" s="249"/>
      <c r="M288" s="290"/>
      <c r="Y288" s="140"/>
      <c r="Z288" s="140"/>
      <c r="AA288" s="140"/>
      <c r="AB288" s="140"/>
      <c r="AC288" s="61"/>
      <c r="AD288" s="61"/>
      <c r="AE288" s="61"/>
      <c r="AF288" s="61"/>
      <c r="AG288" s="140"/>
      <c r="AH288" s="61"/>
      <c r="AI288" s="61"/>
      <c r="AJ288" s="61"/>
      <c r="AK288" s="61"/>
      <c r="AL288" s="61"/>
      <c r="AM288" s="140"/>
      <c r="AN288" s="140"/>
      <c r="AO288" s="61"/>
      <c r="AP288" s="61"/>
      <c r="AQ288" s="61"/>
      <c r="AR288" s="61"/>
      <c r="AS288" s="140"/>
      <c r="AT288" s="61"/>
      <c r="AU288" s="140"/>
      <c r="AV288" s="140"/>
      <c r="AW288" s="61"/>
      <c r="AX288" s="61"/>
      <c r="AY288" s="61"/>
      <c r="AZ288" s="61"/>
      <c r="BA288" s="61"/>
      <c r="BB288" s="140"/>
      <c r="BC288" s="61"/>
      <c r="BD288" s="140"/>
      <c r="BE288" s="140"/>
      <c r="BF288" s="61"/>
      <c r="BG288" s="61"/>
      <c r="BH288" s="140"/>
      <c r="BI288" s="61"/>
      <c r="BJ288" s="140"/>
      <c r="BK288" s="61"/>
      <c r="BL288" s="140"/>
      <c r="BM288" s="140"/>
      <c r="BN288" s="61"/>
      <c r="BO288" s="61"/>
      <c r="BP288" s="140"/>
      <c r="BQ288" s="61"/>
      <c r="BR288" s="140"/>
      <c r="BS288" s="61"/>
      <c r="BT288" s="140"/>
      <c r="BU288" s="140"/>
      <c r="BV288" s="61"/>
    </row>
    <row r="289" spans="4:74" x14ac:dyDescent="0.25">
      <c r="D289" s="290"/>
      <c r="G289" s="290"/>
      <c r="M289" s="290"/>
      <c r="Y289" s="140"/>
      <c r="Z289" s="140"/>
      <c r="AA289" s="140"/>
      <c r="AB289" s="140"/>
      <c r="AC289" s="61"/>
      <c r="AD289" s="61"/>
      <c r="AE289" s="61"/>
      <c r="AF289" s="61"/>
      <c r="AG289" s="140"/>
      <c r="AH289" s="61"/>
      <c r="AI289" s="61"/>
      <c r="AJ289" s="61"/>
      <c r="AK289" s="61"/>
      <c r="AL289" s="61"/>
      <c r="AM289" s="140"/>
      <c r="AN289" s="140"/>
      <c r="AO289" s="61"/>
      <c r="AP289" s="61"/>
      <c r="AQ289" s="61"/>
      <c r="AR289" s="61"/>
      <c r="AS289" s="140"/>
      <c r="AT289" s="61"/>
      <c r="AU289" s="140"/>
      <c r="AV289" s="140"/>
      <c r="AW289" s="61"/>
      <c r="AX289" s="61"/>
      <c r="AY289" s="61"/>
      <c r="AZ289" s="61"/>
      <c r="BA289" s="61"/>
      <c r="BB289" s="140"/>
      <c r="BC289" s="61"/>
      <c r="BD289" s="140"/>
      <c r="BE289" s="140"/>
      <c r="BF289" s="61"/>
      <c r="BG289" s="61"/>
      <c r="BH289" s="140"/>
      <c r="BI289" s="61"/>
      <c r="BJ289" s="140"/>
      <c r="BK289" s="61"/>
      <c r="BL289" s="140"/>
      <c r="BM289" s="140"/>
      <c r="BN289" s="61"/>
      <c r="BO289" s="61"/>
      <c r="BP289" s="140"/>
      <c r="BQ289" s="61"/>
      <c r="BR289" s="140"/>
      <c r="BS289" s="61"/>
      <c r="BT289" s="140"/>
      <c r="BU289" s="140"/>
      <c r="BV289" s="61"/>
    </row>
    <row r="290" spans="4:74" x14ac:dyDescent="0.25">
      <c r="D290" s="290"/>
      <c r="G290" s="290"/>
      <c r="M290" s="290"/>
      <c r="Y290" s="140"/>
      <c r="Z290" s="140"/>
      <c r="AA290" s="140"/>
      <c r="AB290" s="140"/>
      <c r="AC290" s="139"/>
      <c r="AD290" s="61"/>
      <c r="AE290" s="61"/>
      <c r="AF290" s="61"/>
      <c r="AG290" s="140"/>
      <c r="AH290" s="61"/>
      <c r="AI290" s="61"/>
      <c r="AJ290" s="61"/>
      <c r="AK290" s="61"/>
      <c r="AL290" s="61"/>
      <c r="AM290" s="140"/>
      <c r="AN290" s="140"/>
      <c r="AO290" s="139"/>
      <c r="AP290" s="61"/>
      <c r="AQ290" s="61"/>
      <c r="AR290" s="61"/>
      <c r="AS290" s="140"/>
      <c r="AT290" s="61"/>
      <c r="AU290" s="140"/>
      <c r="AV290" s="140"/>
      <c r="AW290" s="61"/>
      <c r="AX290" s="61"/>
      <c r="AY290" s="61"/>
      <c r="AZ290" s="61"/>
      <c r="BA290" s="61"/>
      <c r="BB290" s="140"/>
      <c r="BC290" s="61"/>
      <c r="BD290" s="140"/>
      <c r="BE290" s="140"/>
      <c r="BF290" s="139"/>
      <c r="BG290" s="61"/>
      <c r="BH290" s="140"/>
      <c r="BI290" s="61"/>
      <c r="BJ290" s="140"/>
      <c r="BK290" s="61"/>
      <c r="BL290" s="140"/>
      <c r="BM290" s="140"/>
      <c r="BN290" s="139"/>
      <c r="BO290" s="61"/>
      <c r="BP290" s="140"/>
      <c r="BQ290" s="61"/>
      <c r="BR290" s="140"/>
      <c r="BS290" s="61"/>
      <c r="BT290" s="140"/>
      <c r="BU290" s="140"/>
      <c r="BV290" s="61"/>
    </row>
    <row r="291" spans="4:74" x14ac:dyDescent="0.25">
      <c r="D291" s="290"/>
      <c r="G291" s="290"/>
      <c r="M291" s="290"/>
      <c r="Y291" s="140"/>
      <c r="Z291" s="140"/>
      <c r="AA291" s="140"/>
      <c r="AB291" s="140"/>
      <c r="AC291" s="140"/>
      <c r="AD291" s="61"/>
      <c r="AE291" s="61"/>
      <c r="AF291" s="61"/>
      <c r="AG291" s="140"/>
      <c r="AH291" s="61"/>
      <c r="AI291" s="61"/>
      <c r="AJ291" s="61"/>
      <c r="AK291" s="61"/>
      <c r="AL291" s="61"/>
      <c r="AM291" s="140"/>
      <c r="AN291" s="140"/>
      <c r="AO291" s="140"/>
      <c r="AP291" s="61"/>
      <c r="AQ291" s="61"/>
      <c r="AR291" s="61"/>
      <c r="AS291" s="140"/>
      <c r="AT291" s="61"/>
      <c r="AU291" s="140"/>
      <c r="AV291" s="140"/>
      <c r="AW291" s="61"/>
      <c r="AX291" s="61"/>
      <c r="AY291" s="61"/>
      <c r="AZ291" s="61"/>
      <c r="BA291" s="61"/>
      <c r="BB291" s="140"/>
      <c r="BC291" s="61"/>
      <c r="BD291" s="140"/>
      <c r="BE291" s="140"/>
      <c r="BF291" s="140"/>
      <c r="BG291" s="61"/>
      <c r="BH291" s="140"/>
      <c r="BI291" s="61"/>
      <c r="BJ291" s="140"/>
      <c r="BK291" s="61"/>
      <c r="BL291" s="140"/>
      <c r="BM291" s="140"/>
      <c r="BN291" s="140"/>
      <c r="BO291" s="61"/>
      <c r="BP291" s="140"/>
      <c r="BQ291" s="61"/>
      <c r="BR291" s="140"/>
      <c r="BS291" s="61"/>
      <c r="BT291" s="140"/>
      <c r="BU291" s="140"/>
      <c r="BV291" s="61"/>
    </row>
    <row r="292" spans="4:74" x14ac:dyDescent="0.25">
      <c r="D292" s="290"/>
      <c r="G292" s="290"/>
      <c r="M292" s="290"/>
      <c r="Y292" s="140"/>
      <c r="Z292" s="140"/>
      <c r="AA292" s="140"/>
      <c r="AB292" s="140"/>
      <c r="AC292" s="140"/>
      <c r="AD292" s="61"/>
      <c r="AE292" s="61"/>
      <c r="AF292" s="61"/>
      <c r="AG292" s="140"/>
      <c r="AH292" s="61"/>
      <c r="AI292" s="61"/>
      <c r="AJ292" s="61"/>
      <c r="AK292" s="61"/>
      <c r="AL292" s="61"/>
      <c r="AM292" s="140"/>
      <c r="AN292" s="140"/>
      <c r="AO292" s="140"/>
      <c r="AP292" s="61"/>
      <c r="AQ292" s="61"/>
      <c r="AR292" s="61"/>
      <c r="AS292" s="140"/>
      <c r="AT292" s="61"/>
      <c r="AU292" s="140"/>
      <c r="AV292" s="140"/>
      <c r="AW292" s="61"/>
      <c r="AX292" s="61"/>
      <c r="AY292" s="61"/>
      <c r="AZ292" s="61"/>
      <c r="BA292" s="61"/>
      <c r="BB292" s="140"/>
      <c r="BC292" s="61"/>
      <c r="BD292" s="140"/>
      <c r="BE292" s="140"/>
      <c r="BF292" s="140"/>
      <c r="BG292" s="61"/>
      <c r="BH292" s="140"/>
      <c r="BI292" s="61"/>
      <c r="BJ292" s="140"/>
      <c r="BK292" s="61"/>
      <c r="BL292" s="140"/>
      <c r="BM292" s="140"/>
      <c r="BN292" s="140"/>
      <c r="BO292" s="61"/>
      <c r="BP292" s="140"/>
      <c r="BQ292" s="61"/>
      <c r="BR292" s="140"/>
      <c r="BS292" s="61"/>
      <c r="BT292" s="140"/>
      <c r="BU292" s="140"/>
      <c r="BV292" s="61"/>
    </row>
    <row r="293" spans="4:74" x14ac:dyDescent="0.25">
      <c r="D293" s="290"/>
      <c r="G293" s="290"/>
      <c r="M293" s="290"/>
      <c r="Y293" s="140"/>
      <c r="Z293" s="140"/>
      <c r="AA293" s="140"/>
      <c r="AB293" s="140"/>
      <c r="AC293" s="140"/>
      <c r="AD293" s="61"/>
      <c r="AE293" s="61"/>
      <c r="AF293" s="61"/>
      <c r="AG293" s="140"/>
      <c r="AH293" s="61"/>
      <c r="AI293" s="61"/>
      <c r="AJ293" s="61"/>
      <c r="AK293" s="61"/>
      <c r="AL293" s="61"/>
      <c r="AM293" s="140"/>
      <c r="AN293" s="140"/>
      <c r="AO293" s="140"/>
      <c r="AP293" s="61"/>
      <c r="AQ293" s="61"/>
      <c r="AR293" s="61"/>
      <c r="AS293" s="140"/>
      <c r="AT293" s="61"/>
      <c r="AU293" s="140"/>
      <c r="AV293" s="140"/>
      <c r="AW293" s="61"/>
      <c r="AX293" s="61"/>
      <c r="AY293" s="61"/>
      <c r="AZ293" s="61"/>
      <c r="BA293" s="61"/>
      <c r="BB293" s="140"/>
      <c r="BC293" s="61"/>
      <c r="BD293" s="140"/>
      <c r="BE293" s="140"/>
      <c r="BF293" s="140"/>
      <c r="BG293" s="61"/>
      <c r="BH293" s="140"/>
      <c r="BI293" s="61"/>
      <c r="BJ293" s="140"/>
      <c r="BK293" s="61"/>
      <c r="BL293" s="140"/>
      <c r="BM293" s="140"/>
      <c r="BN293" s="140"/>
      <c r="BO293" s="61"/>
      <c r="BP293" s="140"/>
      <c r="BQ293" s="61"/>
      <c r="BR293" s="140"/>
      <c r="BS293" s="61"/>
      <c r="BT293" s="140"/>
      <c r="BU293" s="140"/>
      <c r="BV293" s="61"/>
    </row>
    <row r="294" spans="4:74" x14ac:dyDescent="0.25">
      <c r="D294" s="290"/>
      <c r="G294" s="290"/>
      <c r="N294" s="290"/>
      <c r="O294" s="290"/>
      <c r="P294" s="290"/>
      <c r="Q294" s="290"/>
      <c r="R294" s="290"/>
      <c r="S294" s="290"/>
      <c r="T294" s="290"/>
      <c r="U294" s="290"/>
      <c r="V294" s="290"/>
      <c r="W294" s="290"/>
      <c r="X294" s="290"/>
      <c r="Y294" s="61"/>
      <c r="Z294" s="61"/>
      <c r="AA294" s="61"/>
      <c r="AB294" s="61"/>
      <c r="AC294" s="140"/>
      <c r="AD294" s="61"/>
      <c r="AE294" s="61"/>
      <c r="AF294" s="140"/>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c r="BQ294" s="61"/>
      <c r="BR294" s="61"/>
      <c r="BS294" s="61"/>
      <c r="BT294" s="61"/>
      <c r="BU294" s="61"/>
      <c r="BV294" s="61"/>
    </row>
    <row r="295" spans="4:74" x14ac:dyDescent="0.25">
      <c r="D295" s="290"/>
      <c r="G295" s="290"/>
      <c r="N295" s="290"/>
      <c r="O295" s="290"/>
      <c r="P295" s="290"/>
      <c r="Q295" s="290"/>
      <c r="R295" s="290"/>
      <c r="S295" s="290"/>
      <c r="T295" s="290"/>
      <c r="U295" s="290"/>
      <c r="V295" s="290"/>
      <c r="W295" s="290"/>
      <c r="X295" s="290"/>
      <c r="Y295" s="61"/>
      <c r="Z295" s="61"/>
      <c r="AA295" s="61"/>
      <c r="AB295" s="61"/>
      <c r="AC295" s="140"/>
      <c r="AD295" s="61"/>
      <c r="AE295" s="61"/>
      <c r="AF295" s="140"/>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c r="BN295" s="61"/>
      <c r="BO295" s="61"/>
      <c r="BP295" s="61"/>
      <c r="BQ295" s="61"/>
      <c r="BR295" s="61"/>
      <c r="BS295" s="61"/>
      <c r="BT295" s="61"/>
      <c r="BU295" s="61"/>
      <c r="BV295" s="61"/>
    </row>
    <row r="296" spans="4:74" x14ac:dyDescent="0.25">
      <c r="D296" s="290"/>
      <c r="G296" s="290"/>
      <c r="N296" s="290"/>
      <c r="O296" s="290"/>
      <c r="P296" s="290"/>
      <c r="Q296" s="290"/>
      <c r="R296" s="290"/>
      <c r="S296" s="290"/>
      <c r="T296" s="290"/>
      <c r="U296" s="290"/>
      <c r="V296" s="290"/>
      <c r="W296" s="290"/>
      <c r="X296" s="290"/>
      <c r="Y296" s="61"/>
      <c r="Z296" s="61"/>
      <c r="AA296" s="61"/>
      <c r="AB296" s="61"/>
      <c r="AC296" s="140"/>
      <c r="AD296" s="61"/>
      <c r="AE296" s="61"/>
      <c r="AF296" s="140"/>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c r="BN296" s="61"/>
      <c r="BO296" s="61"/>
      <c r="BP296" s="61"/>
      <c r="BQ296" s="61"/>
      <c r="BR296" s="61"/>
      <c r="BS296" s="61"/>
      <c r="BT296" s="61"/>
      <c r="BU296" s="61"/>
      <c r="BV296" s="61"/>
    </row>
    <row r="297" spans="4:74" x14ac:dyDescent="0.25">
      <c r="D297" s="290"/>
      <c r="G297" s="290"/>
      <c r="N297" s="290"/>
      <c r="O297" s="290"/>
      <c r="P297" s="290"/>
      <c r="Q297" s="290"/>
      <c r="R297" s="290"/>
      <c r="S297" s="290"/>
      <c r="T297" s="290"/>
      <c r="U297" s="290"/>
      <c r="V297" s="290"/>
      <c r="W297" s="290"/>
      <c r="X297" s="290"/>
      <c r="Y297" s="61"/>
      <c r="Z297" s="61"/>
      <c r="AA297" s="61"/>
      <c r="AB297" s="61"/>
      <c r="AC297" s="140"/>
      <c r="AD297" s="61"/>
      <c r="AE297" s="61"/>
      <c r="AF297" s="140"/>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c r="BN297" s="61"/>
      <c r="BO297" s="61"/>
      <c r="BP297" s="61"/>
      <c r="BQ297" s="61"/>
      <c r="BR297" s="61"/>
      <c r="BS297" s="61"/>
      <c r="BT297" s="61"/>
      <c r="BU297" s="61"/>
      <c r="BV297" s="61"/>
    </row>
    <row r="298" spans="4:74" x14ac:dyDescent="0.25">
      <c r="D298" s="290"/>
      <c r="G298" s="290"/>
      <c r="N298" s="290"/>
      <c r="O298" s="290"/>
      <c r="P298" s="290"/>
      <c r="Q298" s="290"/>
      <c r="R298" s="290"/>
      <c r="S298" s="290"/>
      <c r="T298" s="290"/>
      <c r="U298" s="290"/>
      <c r="V298" s="290"/>
      <c r="W298" s="290"/>
      <c r="X298" s="290"/>
      <c r="Y298" s="61"/>
      <c r="Z298" s="61"/>
      <c r="AA298" s="61"/>
      <c r="AB298" s="61"/>
      <c r="AC298" s="140"/>
      <c r="AD298" s="61"/>
      <c r="AE298" s="61"/>
      <c r="AF298" s="140"/>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c r="BN298" s="61"/>
      <c r="BO298" s="61"/>
      <c r="BP298" s="61"/>
      <c r="BQ298" s="61"/>
      <c r="BR298" s="61"/>
      <c r="BS298" s="61"/>
      <c r="BT298" s="61"/>
      <c r="BU298" s="61"/>
      <c r="BV298" s="61"/>
    </row>
    <row r="299" spans="4:74" x14ac:dyDescent="0.25">
      <c r="D299" s="290"/>
      <c r="G299" s="290"/>
      <c r="N299" s="290"/>
      <c r="O299" s="290"/>
      <c r="P299" s="290"/>
      <c r="Q299" s="290"/>
      <c r="R299" s="290"/>
      <c r="S299" s="290"/>
      <c r="T299" s="290"/>
      <c r="U299" s="290"/>
      <c r="V299" s="290"/>
      <c r="W299" s="290"/>
      <c r="X299" s="290"/>
      <c r="Y299" s="61"/>
      <c r="Z299" s="61"/>
      <c r="AA299" s="61"/>
      <c r="AB299" s="61"/>
      <c r="AC299" s="140"/>
      <c r="AD299" s="61"/>
      <c r="AE299" s="61"/>
      <c r="AF299" s="140"/>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c r="BN299" s="61"/>
      <c r="BO299" s="61"/>
      <c r="BP299" s="61"/>
      <c r="BQ299" s="61"/>
      <c r="BR299" s="61"/>
      <c r="BS299" s="61"/>
      <c r="BT299" s="61"/>
      <c r="BU299" s="61"/>
      <c r="BV299" s="61"/>
    </row>
    <row r="300" spans="4:74" x14ac:dyDescent="0.25">
      <c r="D300" s="290"/>
      <c r="G300" s="290"/>
      <c r="N300" s="290"/>
      <c r="O300" s="290"/>
      <c r="P300" s="290"/>
      <c r="Q300" s="290"/>
      <c r="R300" s="290"/>
      <c r="S300" s="290"/>
      <c r="T300" s="290"/>
      <c r="U300" s="290"/>
      <c r="V300" s="290"/>
      <c r="W300" s="290"/>
      <c r="X300" s="290"/>
      <c r="AC300" s="290"/>
      <c r="AF300" s="290"/>
    </row>
    <row r="301" spans="4:74" x14ac:dyDescent="0.25">
      <c r="D301" s="290"/>
      <c r="G301" s="290"/>
      <c r="N301" s="290"/>
      <c r="O301" s="290"/>
      <c r="P301" s="290"/>
      <c r="Q301" s="290"/>
      <c r="R301" s="290"/>
      <c r="S301" s="290"/>
      <c r="T301" s="290"/>
      <c r="U301" s="290"/>
      <c r="V301" s="290"/>
      <c r="W301" s="290"/>
      <c r="X301" s="290"/>
      <c r="AC301" s="290"/>
      <c r="AF301" s="290"/>
    </row>
    <row r="302" spans="4:74" x14ac:dyDescent="0.25">
      <c r="D302" s="290"/>
      <c r="G302" s="290"/>
      <c r="N302" s="290"/>
      <c r="O302" s="290"/>
      <c r="P302" s="290"/>
      <c r="Q302" s="290"/>
      <c r="R302" s="290"/>
      <c r="S302" s="290"/>
      <c r="T302" s="290"/>
      <c r="U302" s="290"/>
      <c r="V302" s="290"/>
      <c r="W302" s="290"/>
      <c r="X302" s="290"/>
      <c r="AC302" s="290"/>
      <c r="AF302" s="290"/>
    </row>
    <row r="303" spans="4:74" x14ac:dyDescent="0.25">
      <c r="D303" s="290"/>
      <c r="G303" s="290"/>
      <c r="N303" s="290"/>
      <c r="O303" s="290"/>
      <c r="P303" s="290"/>
      <c r="Q303" s="290"/>
      <c r="R303" s="290"/>
      <c r="S303" s="290"/>
      <c r="T303" s="290"/>
      <c r="U303" s="290"/>
      <c r="V303" s="290"/>
      <c r="W303" s="290"/>
      <c r="X303" s="290"/>
      <c r="AC303" s="290"/>
      <c r="AF303" s="290"/>
    </row>
    <row r="304" spans="4:74" x14ac:dyDescent="0.25">
      <c r="D304" s="290"/>
      <c r="G304" s="290"/>
      <c r="N304" s="290"/>
      <c r="O304" s="290"/>
      <c r="P304" s="290"/>
      <c r="Q304" s="290"/>
      <c r="R304" s="290"/>
      <c r="S304" s="290"/>
      <c r="T304" s="290"/>
      <c r="U304" s="290"/>
      <c r="V304" s="290"/>
      <c r="W304" s="290"/>
      <c r="X304" s="290"/>
      <c r="AC304" s="290"/>
      <c r="AF304" s="290"/>
    </row>
    <row r="305" spans="3:32" x14ac:dyDescent="0.25">
      <c r="D305" s="290"/>
      <c r="G305" s="290"/>
      <c r="N305" s="290"/>
      <c r="O305" s="290"/>
      <c r="P305" s="290"/>
      <c r="Q305" s="290"/>
      <c r="R305" s="290"/>
      <c r="S305" s="290"/>
      <c r="T305" s="290"/>
      <c r="U305" s="290"/>
      <c r="V305" s="290"/>
      <c r="W305" s="290"/>
      <c r="X305" s="290"/>
      <c r="AC305" s="290"/>
      <c r="AF305" s="290"/>
    </row>
    <row r="306" spans="3:32" x14ac:dyDescent="0.25">
      <c r="D306" s="290"/>
      <c r="G306" s="290"/>
      <c r="N306" s="290"/>
      <c r="O306" s="290"/>
      <c r="P306" s="290"/>
      <c r="Q306" s="290"/>
      <c r="R306" s="290"/>
      <c r="S306" s="290"/>
      <c r="T306" s="290"/>
      <c r="U306" s="290"/>
      <c r="V306" s="290"/>
      <c r="W306" s="290"/>
      <c r="X306" s="290"/>
      <c r="AC306" s="290"/>
      <c r="AF306" s="290"/>
    </row>
    <row r="307" spans="3:32" x14ac:dyDescent="0.25">
      <c r="D307" s="290"/>
      <c r="G307" s="290"/>
      <c r="N307" s="290"/>
      <c r="O307" s="290"/>
      <c r="P307" s="290"/>
      <c r="Q307" s="290"/>
      <c r="R307" s="290"/>
      <c r="S307" s="290"/>
      <c r="T307" s="290"/>
      <c r="U307" s="290"/>
      <c r="V307" s="290"/>
      <c r="W307" s="290"/>
      <c r="X307" s="290"/>
      <c r="AC307" s="290"/>
      <c r="AF307" s="290"/>
    </row>
    <row r="308" spans="3:32" x14ac:dyDescent="0.25">
      <c r="D308" s="290"/>
      <c r="G308" s="290"/>
      <c r="N308" s="290"/>
      <c r="O308" s="290"/>
      <c r="P308" s="290"/>
      <c r="Q308" s="290"/>
      <c r="R308" s="290"/>
      <c r="S308" s="290"/>
      <c r="T308" s="290"/>
      <c r="U308" s="290"/>
      <c r="V308" s="290"/>
      <c r="W308" s="290"/>
      <c r="X308" s="290"/>
      <c r="AC308" s="290"/>
      <c r="AF308" s="290"/>
    </row>
    <row r="309" spans="3:32" x14ac:dyDescent="0.25">
      <c r="D309" s="290"/>
      <c r="G309" s="290"/>
      <c r="N309" s="290"/>
      <c r="O309" s="290"/>
      <c r="P309" s="290"/>
      <c r="Q309" s="290"/>
      <c r="R309" s="290"/>
      <c r="S309" s="290"/>
      <c r="T309" s="290"/>
      <c r="U309" s="290"/>
      <c r="V309" s="290"/>
      <c r="W309" s="290"/>
      <c r="X309" s="290"/>
      <c r="AC309" s="290"/>
      <c r="AF309" s="290"/>
    </row>
    <row r="312" spans="3:32" x14ac:dyDescent="0.25">
      <c r="C312" s="249"/>
      <c r="F312" s="249"/>
      <c r="I312" s="249"/>
      <c r="K312" s="249"/>
      <c r="M312" s="249"/>
      <c r="AB312" s="249"/>
      <c r="AE312" s="249"/>
    </row>
    <row r="313" spans="3:32" x14ac:dyDescent="0.25">
      <c r="C313" s="249"/>
      <c r="F313" s="249"/>
      <c r="I313" s="249"/>
      <c r="K313" s="249"/>
      <c r="M313" s="249"/>
      <c r="AB313" s="249"/>
      <c r="AE313" s="249"/>
    </row>
    <row r="314" spans="3:32" x14ac:dyDescent="0.25">
      <c r="C314" s="249"/>
      <c r="D314" s="291"/>
      <c r="F314" s="249"/>
      <c r="G314" s="291"/>
      <c r="I314" s="249"/>
      <c r="K314" s="249"/>
      <c r="M314" s="249"/>
      <c r="N314" s="291"/>
      <c r="O314" s="291"/>
      <c r="P314" s="291"/>
      <c r="Q314" s="291"/>
      <c r="R314" s="291"/>
      <c r="S314" s="291"/>
      <c r="T314" s="291"/>
      <c r="U314" s="291"/>
      <c r="V314" s="291"/>
      <c r="W314" s="291"/>
      <c r="X314" s="291"/>
      <c r="AB314" s="249"/>
      <c r="AC314" s="291"/>
      <c r="AE314" s="249"/>
      <c r="AF314" s="291"/>
    </row>
    <row r="315" spans="3:32" x14ac:dyDescent="0.25">
      <c r="D315" s="290"/>
      <c r="G315" s="290"/>
      <c r="N315" s="290"/>
      <c r="O315" s="290"/>
      <c r="P315" s="290"/>
      <c r="Q315" s="290"/>
      <c r="R315" s="290"/>
      <c r="S315" s="290"/>
      <c r="T315" s="290"/>
      <c r="U315" s="290"/>
      <c r="V315" s="290"/>
      <c r="W315" s="290"/>
      <c r="X315" s="290"/>
      <c r="AC315" s="290"/>
      <c r="AF315" s="290"/>
    </row>
    <row r="316" spans="3:32" x14ac:dyDescent="0.25">
      <c r="D316" s="290"/>
      <c r="G316" s="290"/>
      <c r="N316" s="290"/>
      <c r="O316" s="290"/>
      <c r="P316" s="290"/>
      <c r="Q316" s="290"/>
      <c r="R316" s="290"/>
      <c r="S316" s="290"/>
      <c r="T316" s="290"/>
      <c r="U316" s="290"/>
      <c r="V316" s="290"/>
      <c r="W316" s="290"/>
      <c r="X316" s="290"/>
      <c r="AC316" s="290"/>
      <c r="AF316" s="290"/>
    </row>
    <row r="317" spans="3:32" x14ac:dyDescent="0.25">
      <c r="D317" s="290"/>
      <c r="G317" s="290"/>
      <c r="N317" s="290"/>
      <c r="O317" s="290"/>
      <c r="P317" s="290"/>
      <c r="Q317" s="290"/>
      <c r="R317" s="290"/>
      <c r="S317" s="290"/>
      <c r="T317" s="290"/>
      <c r="U317" s="290"/>
      <c r="V317" s="290"/>
      <c r="W317" s="290"/>
      <c r="X317" s="290"/>
      <c r="AC317" s="290"/>
      <c r="AF317" s="290"/>
    </row>
    <row r="318" spans="3:32" x14ac:dyDescent="0.25">
      <c r="D318" s="290"/>
      <c r="G318" s="290"/>
      <c r="N318" s="290"/>
      <c r="O318" s="290"/>
      <c r="P318" s="290"/>
      <c r="Q318" s="290"/>
      <c r="R318" s="290"/>
      <c r="S318" s="290"/>
      <c r="T318" s="290"/>
      <c r="U318" s="290"/>
      <c r="V318" s="290"/>
      <c r="W318" s="290"/>
      <c r="X318" s="290"/>
      <c r="AC318" s="290"/>
      <c r="AF318" s="290"/>
    </row>
    <row r="319" spans="3:32" x14ac:dyDescent="0.25">
      <c r="D319" s="290"/>
      <c r="G319" s="290"/>
      <c r="N319" s="290"/>
      <c r="O319" s="290"/>
      <c r="P319" s="290"/>
      <c r="Q319" s="290"/>
      <c r="R319" s="290"/>
      <c r="S319" s="290"/>
      <c r="T319" s="290"/>
      <c r="U319" s="290"/>
      <c r="V319" s="290"/>
      <c r="W319" s="290"/>
      <c r="X319" s="290"/>
      <c r="AC319" s="290"/>
      <c r="AF319" s="290"/>
    </row>
    <row r="320" spans="3:32" x14ac:dyDescent="0.25">
      <c r="D320" s="290"/>
      <c r="G320" s="290"/>
      <c r="N320" s="290"/>
      <c r="O320" s="290"/>
      <c r="P320" s="290"/>
      <c r="Q320" s="290"/>
      <c r="R320" s="290"/>
      <c r="S320" s="290"/>
      <c r="T320" s="290"/>
      <c r="U320" s="290"/>
      <c r="V320" s="290"/>
      <c r="W320" s="290"/>
      <c r="X320" s="290"/>
      <c r="AC320" s="290"/>
      <c r="AF320" s="290"/>
    </row>
    <row r="321" spans="4:32" x14ac:dyDescent="0.25">
      <c r="D321" s="290"/>
      <c r="G321" s="290"/>
      <c r="N321" s="290"/>
      <c r="O321" s="290"/>
      <c r="P321" s="290"/>
      <c r="Q321" s="290"/>
      <c r="R321" s="290"/>
      <c r="S321" s="290"/>
      <c r="T321" s="290"/>
      <c r="U321" s="290"/>
      <c r="V321" s="290"/>
      <c r="W321" s="290"/>
      <c r="X321" s="290"/>
      <c r="AC321" s="290"/>
      <c r="AF321" s="290"/>
    </row>
    <row r="322" spans="4:32" x14ac:dyDescent="0.25">
      <c r="D322" s="290"/>
      <c r="G322" s="290"/>
      <c r="N322" s="290"/>
      <c r="O322" s="290"/>
      <c r="P322" s="290"/>
      <c r="Q322" s="290"/>
      <c r="R322" s="290"/>
      <c r="S322" s="290"/>
      <c r="T322" s="290"/>
      <c r="U322" s="290"/>
      <c r="V322" s="290"/>
      <c r="W322" s="290"/>
      <c r="X322" s="290"/>
      <c r="AC322" s="290"/>
      <c r="AF322" s="290"/>
    </row>
    <row r="323" spans="4:32" x14ac:dyDescent="0.25">
      <c r="D323" s="290"/>
      <c r="G323" s="290"/>
      <c r="N323" s="290"/>
      <c r="O323" s="290"/>
      <c r="P323" s="290"/>
      <c r="Q323" s="290"/>
      <c r="R323" s="290"/>
      <c r="S323" s="290"/>
      <c r="T323" s="290"/>
      <c r="U323" s="290"/>
      <c r="V323" s="290"/>
      <c r="W323" s="290"/>
      <c r="X323" s="290"/>
      <c r="AC323" s="290"/>
      <c r="AF323" s="290"/>
    </row>
    <row r="324" spans="4:32" x14ac:dyDescent="0.25">
      <c r="D324" s="290"/>
      <c r="G324" s="290"/>
      <c r="N324" s="290"/>
      <c r="O324" s="290"/>
      <c r="P324" s="290"/>
      <c r="Q324" s="290"/>
      <c r="R324" s="290"/>
      <c r="S324" s="290"/>
      <c r="T324" s="290"/>
      <c r="U324" s="290"/>
      <c r="V324" s="290"/>
      <c r="W324" s="290"/>
      <c r="X324" s="290"/>
      <c r="AC324" s="290"/>
      <c r="AF324" s="290"/>
    </row>
    <row r="325" spans="4:32" x14ac:dyDescent="0.25">
      <c r="D325" s="290"/>
      <c r="G325" s="290"/>
      <c r="N325" s="290"/>
      <c r="O325" s="290"/>
      <c r="P325" s="290"/>
      <c r="Q325" s="290"/>
      <c r="R325" s="290"/>
      <c r="S325" s="290"/>
      <c r="T325" s="290"/>
      <c r="U325" s="290"/>
      <c r="V325" s="290"/>
      <c r="W325" s="290"/>
      <c r="X325" s="290"/>
      <c r="AC325" s="290"/>
      <c r="AF325" s="290"/>
    </row>
    <row r="326" spans="4:32" x14ac:dyDescent="0.25">
      <c r="D326" s="290"/>
      <c r="G326" s="290"/>
      <c r="N326" s="290"/>
      <c r="O326" s="290"/>
      <c r="P326" s="290"/>
      <c r="Q326" s="290"/>
      <c r="R326" s="290"/>
      <c r="S326" s="290"/>
      <c r="T326" s="290"/>
      <c r="U326" s="290"/>
      <c r="V326" s="290"/>
      <c r="W326" s="290"/>
      <c r="X326" s="290"/>
      <c r="AC326" s="290"/>
      <c r="AF326" s="290"/>
    </row>
    <row r="327" spans="4:32" x14ac:dyDescent="0.25">
      <c r="D327" s="290"/>
      <c r="G327" s="290"/>
      <c r="N327" s="290"/>
      <c r="O327" s="290"/>
      <c r="P327" s="290"/>
      <c r="Q327" s="290"/>
      <c r="R327" s="290"/>
      <c r="S327" s="290"/>
      <c r="T327" s="290"/>
      <c r="U327" s="290"/>
      <c r="V327" s="290"/>
      <c r="W327" s="290"/>
      <c r="X327" s="290"/>
      <c r="AC327" s="290"/>
      <c r="AF327" s="290"/>
    </row>
    <row r="328" spans="4:32" x14ac:dyDescent="0.25">
      <c r="D328" s="290"/>
      <c r="G328" s="290"/>
      <c r="N328" s="290"/>
      <c r="O328" s="290"/>
      <c r="P328" s="290"/>
      <c r="Q328" s="290"/>
      <c r="R328" s="290"/>
      <c r="S328" s="290"/>
      <c r="T328" s="290"/>
      <c r="U328" s="290"/>
      <c r="V328" s="290"/>
      <c r="W328" s="290"/>
      <c r="X328" s="290"/>
      <c r="AC328" s="290"/>
      <c r="AF328" s="290"/>
    </row>
    <row r="329" spans="4:32" x14ac:dyDescent="0.25">
      <c r="D329" s="290"/>
      <c r="G329" s="290"/>
      <c r="N329" s="290"/>
      <c r="O329" s="290"/>
      <c r="P329" s="290"/>
      <c r="Q329" s="290"/>
      <c r="R329" s="290"/>
      <c r="S329" s="290"/>
      <c r="T329" s="290"/>
      <c r="U329" s="290"/>
      <c r="V329" s="290"/>
      <c r="W329" s="290"/>
      <c r="X329" s="290"/>
      <c r="AC329" s="290"/>
      <c r="AF329" s="290"/>
    </row>
    <row r="330" spans="4:32" x14ac:dyDescent="0.25">
      <c r="D330" s="290"/>
      <c r="G330" s="290"/>
      <c r="N330" s="290"/>
      <c r="O330" s="290"/>
      <c r="P330" s="290"/>
      <c r="Q330" s="290"/>
      <c r="R330" s="290"/>
      <c r="S330" s="290"/>
      <c r="T330" s="290"/>
      <c r="U330" s="290"/>
      <c r="V330" s="290"/>
      <c r="W330" s="290"/>
      <c r="X330" s="290"/>
      <c r="AC330" s="290"/>
      <c r="AF330" s="290"/>
    </row>
    <row r="331" spans="4:32" x14ac:dyDescent="0.25">
      <c r="D331" s="290"/>
      <c r="G331" s="290"/>
      <c r="N331" s="290"/>
      <c r="O331" s="290"/>
      <c r="P331" s="290"/>
      <c r="Q331" s="290"/>
      <c r="R331" s="290"/>
      <c r="S331" s="290"/>
      <c r="T331" s="290"/>
      <c r="U331" s="290"/>
      <c r="V331" s="290"/>
      <c r="W331" s="290"/>
      <c r="X331" s="290"/>
      <c r="AC331" s="290"/>
      <c r="AF331" s="290"/>
    </row>
    <row r="332" spans="4:32" x14ac:dyDescent="0.25">
      <c r="D332" s="290"/>
      <c r="G332" s="290"/>
      <c r="N332" s="290"/>
      <c r="O332" s="290"/>
      <c r="P332" s="290"/>
      <c r="Q332" s="290"/>
      <c r="R332" s="290"/>
      <c r="S332" s="290"/>
      <c r="T332" s="290"/>
      <c r="U332" s="290"/>
      <c r="V332" s="290"/>
      <c r="W332" s="290"/>
      <c r="X332" s="290"/>
      <c r="AC332" s="290"/>
      <c r="AF332" s="290"/>
    </row>
    <row r="333" spans="4:32" x14ac:dyDescent="0.25">
      <c r="D333" s="290"/>
      <c r="G333" s="290"/>
      <c r="N333" s="290"/>
      <c r="O333" s="290"/>
      <c r="P333" s="290"/>
      <c r="Q333" s="290"/>
      <c r="R333" s="290"/>
      <c r="S333" s="290"/>
      <c r="T333" s="290"/>
      <c r="U333" s="290"/>
      <c r="V333" s="290"/>
      <c r="W333" s="290"/>
      <c r="X333" s="290"/>
      <c r="AC333" s="290"/>
      <c r="AF333" s="290"/>
    </row>
    <row r="334" spans="4:32" x14ac:dyDescent="0.25">
      <c r="D334" s="290"/>
      <c r="G334" s="290"/>
      <c r="N334" s="290"/>
      <c r="O334" s="290"/>
      <c r="P334" s="290"/>
      <c r="Q334" s="290"/>
      <c r="R334" s="290"/>
      <c r="S334" s="290"/>
      <c r="T334" s="290"/>
      <c r="U334" s="290"/>
      <c r="V334" s="290"/>
      <c r="W334" s="290"/>
      <c r="X334" s="290"/>
      <c r="AC334" s="290"/>
      <c r="AF334" s="290"/>
    </row>
    <row r="335" spans="4:32" x14ac:dyDescent="0.25">
      <c r="D335" s="290"/>
      <c r="G335" s="290"/>
      <c r="N335" s="290"/>
      <c r="O335" s="290"/>
      <c r="P335" s="290"/>
      <c r="Q335" s="290"/>
      <c r="R335" s="290"/>
      <c r="S335" s="290"/>
      <c r="T335" s="290"/>
      <c r="U335" s="290"/>
      <c r="V335" s="290"/>
      <c r="W335" s="290"/>
      <c r="X335" s="290"/>
      <c r="AC335" s="290"/>
      <c r="AF335" s="290"/>
    </row>
  </sheetData>
  <sheetProtection algorithmName="SHA-512" hashValue="LWEU5ozehlH9GoRISdKstcwP3R7Doq1B47p3Xhow75ckan2HS8kYBGA0yu2W9KjafiHMS6LBnOsfm0jCy0qsGQ==" saltValue="csUF+yDSr5+F/lsvwDJdlg==" spinCount="100000" sheet="1" selectLockedCells="1"/>
  <mergeCells count="18">
    <mergeCell ref="CV104:DC104"/>
    <mergeCell ref="BY102:CM102"/>
    <mergeCell ref="CP102:DD102"/>
    <mergeCell ref="BH104:BM104"/>
    <mergeCell ref="BN104:BU104"/>
    <mergeCell ref="BY104:CD104"/>
    <mergeCell ref="CE104:CL104"/>
    <mergeCell ref="CP104:CU104"/>
    <mergeCell ref="C13:E13"/>
    <mergeCell ref="G13:I13"/>
    <mergeCell ref="B17:B27"/>
    <mergeCell ref="BH102:BV102"/>
    <mergeCell ref="B28:B38"/>
    <mergeCell ref="B39:B49"/>
    <mergeCell ref="B50:B60"/>
    <mergeCell ref="B61:B71"/>
    <mergeCell ref="G21:I21"/>
    <mergeCell ref="F13:F72"/>
  </mergeCells>
  <dataValidations xWindow="554" yWindow="337" count="23">
    <dataValidation type="list" allowBlank="1" showInputMessage="1" showErrorMessage="1" sqref="D26">
      <formula1>"PE100, PE80, PVC, Guss, Asbestzement, Stahl"</formula1>
    </dataValidation>
    <dataValidation type="decimal" operator="lessThanOrEqual" allowBlank="1" showInputMessage="1" showErrorMessage="1" sqref="D17">
      <formula1>500</formula1>
    </dataValidation>
    <dataValidation type="decimal" operator="greaterThanOrEqual" allowBlank="1" showInputMessage="1" showErrorMessage="1" sqref="D18">
      <formula1>0.01</formula1>
    </dataValidation>
    <dataValidation type="decimal" allowBlank="1" showInputMessage="1" showErrorMessage="1" prompt="Sollte kein fünfter Rohrabschnitt vorhanden sein:  Abschnittslänge auf 0 setzen." sqref="D65">
      <formula1>0</formula1>
      <formula2>4000</formula2>
    </dataValidation>
    <dataValidation type="decimal" allowBlank="1" showInputMessage="1" showErrorMessage="1" prompt="Rohrlänge des 1. Abschnitts (wird nur ein Abschnitt geprüft bitte die Rohrlängen der weiteren Abschnitte auf 0 setzen)" sqref="D21">
      <formula1>0</formula1>
      <formula2>4000</formula2>
    </dataValidation>
    <dataValidation type="decimal" allowBlank="1" showInputMessage="1" showErrorMessage="1" prompt="Sollte kein zweiter Rohrabschnitt vorhanden sein: Abschnittslänge auf 0 setzen." sqref="D32">
      <formula1>0</formula1>
      <formula2>4000</formula2>
    </dataValidation>
    <dataValidation type="decimal" allowBlank="1" showInputMessage="1" showErrorMessage="1" prompt="Sollte kein dritter Rohrabschnitt vorhanden sein, bitte Abschnittslänge auf 0 setzen." sqref="D43">
      <formula1>0</formula1>
      <formula2>4000</formula2>
    </dataValidation>
    <dataValidation type="decimal" allowBlank="1" showInputMessage="1" showErrorMessage="1" prompt="Sollte kein vierter Rohrabschnitt vorhanden sein: Abschnittslänge auf 0 setzen." sqref="D54">
      <formula1>0</formula1>
      <formula2>4000</formula2>
    </dataValidation>
    <dataValidation type="decimal" operator="greaterThanOrEqual" allowBlank="1" showInputMessage="1" showErrorMessage="1" prompt="Summe des tatsächlich nachgepumpten Wasservolumens während des 20-Min Tests" sqref="H17">
      <formula1>0</formula1>
    </dataValidation>
    <dataValidation type="decimal" operator="lessThanOrEqual" allowBlank="1" showInputMessage="1" showErrorMessage="1" prompt="Sollte kein zweiter Rohrabschnitt vorhanden sein:  Außendurchmesser auf 0 setzen." sqref="D28">
      <formula1>500</formula1>
    </dataValidation>
    <dataValidation type="decimal" operator="greaterThanOrEqual" allowBlank="1" showInputMessage="1" showErrorMessage="1" prompt="Sollte kein zweiter Rohrabschnitt vorhanden sein: Wandstärke auf 0,01 setzen." sqref="D29">
      <formula1>0.01</formula1>
    </dataValidation>
    <dataValidation type="list" allowBlank="1" showInputMessage="1" showErrorMessage="1" prompt="Sollte kein zweiter Rohrabschnitt vorhanden sein: Materialfeld leer lassen." sqref="D37">
      <formula1>"PE100, PE80, PVC, Guss, Asbestzement, Stahl"</formula1>
    </dataValidation>
    <dataValidation type="decimal" operator="lessThanOrEqual" allowBlank="1" showInputMessage="1" showErrorMessage="1" prompt="Sollte kein dritter Rohrabschnitt vorhanden sein: Außendurchmesser auf 0 setzen." sqref="D39">
      <formula1>500</formula1>
    </dataValidation>
    <dataValidation type="decimal" operator="greaterThanOrEqual" allowBlank="1" showInputMessage="1" showErrorMessage="1" prompt="Sollte kein dritter Rohrabschnitt vorhanden sein: Wandstärke auf 0,01 setzen." sqref="D40">
      <formula1>0.01</formula1>
    </dataValidation>
    <dataValidation type="list" allowBlank="1" showInputMessage="1" showErrorMessage="1" prompt="Sollte kein dritter Rohrabschnitt vorhanden sein: Materialfeld leer lassen." sqref="D48">
      <formula1>"PE100, PE80, PVC, Guss, Asbestzement, Stahl"</formula1>
    </dataValidation>
    <dataValidation type="decimal" operator="lessThanOrEqual" allowBlank="1" showInputMessage="1" showErrorMessage="1" prompt="Sollte kein vierter Rohrabschnitt vorhanden sein: Außendurchmesser auf 0 setzen." sqref="D50">
      <formula1>500</formula1>
    </dataValidation>
    <dataValidation type="decimal" operator="greaterThanOrEqual" allowBlank="1" showInputMessage="1" showErrorMessage="1" prompt="Sollte kein vierter Rohrabschnitt vorhanden sein: Wandstärke auf 0,01 setzen." sqref="D51">
      <formula1>0.01</formula1>
    </dataValidation>
    <dataValidation type="list" allowBlank="1" showInputMessage="1" showErrorMessage="1" prompt="Sollte kein vierter Rohrabschnitt vorhanden sein: Materialfeld leer lassen." sqref="D59">
      <formula1>"PE100, PE80, PVC, Guss, Asbestzement, Stahl"</formula1>
    </dataValidation>
    <dataValidation type="decimal" operator="lessThanOrEqual" allowBlank="1" showInputMessage="1" showErrorMessage="1" prompt="Sollte kein fünfter Rohrabschnitt vorhanden sein: Außendurchmesser auf 0 setzen." sqref="D61">
      <formula1>500</formula1>
    </dataValidation>
    <dataValidation type="decimal" operator="greaterThanOrEqual" allowBlank="1" showInputMessage="1" showErrorMessage="1" prompt="Sollte kein fünfter Rohrabschnitt vorhanden sein: Wandstärke auf 0,01 setzen." sqref="D62">
      <formula1>0.01</formula1>
    </dataValidation>
    <dataValidation type="list" allowBlank="1" showInputMessage="1" showErrorMessage="1" prompt="Sollte kein fünfter Rohrabschnitt vorhanden sein: Materialfeld leer lassen." sqref="D70">
      <formula1>"PE100, PE80, PVC, Guss, Asbestzement, Stahl"</formula1>
    </dataValidation>
    <dataValidation type="decimal" operator="greaterThanOrEqual" allowBlank="1" showInputMessage="1" showErrorMessage="1" sqref="H24">
      <formula1>D16</formula1>
    </dataValidation>
    <dataValidation type="decimal" operator="greaterThanOrEqual" allowBlank="1" showInputMessage="1" showErrorMessage="1" sqref="H25">
      <formula1>0</formula1>
    </dataValidation>
  </dataValidations>
  <pageMargins left="0.7" right="0.7" top="0.78740157499999996" bottom="0.78740157499999996" header="0.3" footer="0.3"/>
  <pageSetup paperSize="26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L159"/>
  <sheetViews>
    <sheetView showGridLines="0" showRuler="0" zoomScale="85" zoomScaleNormal="85" workbookViewId="0">
      <selection activeCell="B10" sqref="B10:G10"/>
    </sheetView>
  </sheetViews>
  <sheetFormatPr baseColWidth="10" defaultRowHeight="15" x14ac:dyDescent="0.25"/>
  <cols>
    <col min="1" max="1" width="63.140625" style="26" customWidth="1"/>
    <col min="2" max="2" width="12.7109375" style="26" customWidth="1"/>
    <col min="3" max="7" width="15.7109375" style="26" customWidth="1"/>
    <col min="8" max="8" width="11.42578125" style="26" customWidth="1"/>
    <col min="9" max="16384" width="11.42578125" style="26"/>
  </cols>
  <sheetData>
    <row r="1" spans="1:12" ht="15.95" customHeight="1" x14ac:dyDescent="0.25">
      <c r="A1" s="28"/>
      <c r="B1" s="29"/>
      <c r="C1" s="29"/>
      <c r="D1" s="29"/>
      <c r="E1" s="29"/>
      <c r="F1" s="29"/>
      <c r="G1" s="30"/>
    </row>
    <row r="2" spans="1:12" ht="15.95" customHeight="1" x14ac:dyDescent="0.25">
      <c r="A2" s="32"/>
      <c r="B2" s="33"/>
      <c r="C2" s="183"/>
      <c r="D2" s="183"/>
      <c r="E2" s="183"/>
      <c r="F2" s="183"/>
      <c r="G2" s="184"/>
    </row>
    <row r="3" spans="1:12" ht="15.95" customHeight="1" x14ac:dyDescent="0.25">
      <c r="A3" s="185"/>
      <c r="B3" s="183"/>
      <c r="C3" s="183"/>
      <c r="D3" s="183"/>
      <c r="E3" s="183"/>
      <c r="F3" s="183"/>
      <c r="G3" s="184"/>
    </row>
    <row r="4" spans="1:12" ht="15.95" customHeight="1" x14ac:dyDescent="0.25">
      <c r="A4" s="32"/>
      <c r="B4" s="33"/>
      <c r="C4" s="33"/>
      <c r="D4" s="33"/>
      <c r="E4" s="33"/>
      <c r="F4" s="33"/>
      <c r="G4" s="34"/>
    </row>
    <row r="5" spans="1:12" ht="15.95" customHeight="1" x14ac:dyDescent="0.25">
      <c r="A5" s="32"/>
      <c r="B5" s="33"/>
      <c r="C5" s="33"/>
      <c r="D5" s="33"/>
      <c r="E5" s="33"/>
      <c r="F5" s="33"/>
      <c r="G5" s="34"/>
    </row>
    <row r="6" spans="1:12" ht="15.95" customHeight="1" x14ac:dyDescent="0.25">
      <c r="A6" s="397" t="s">
        <v>109</v>
      </c>
      <c r="B6" s="398"/>
      <c r="C6" s="398"/>
      <c r="D6" s="398"/>
      <c r="E6" s="398"/>
      <c r="F6" s="398"/>
      <c r="G6" s="399"/>
    </row>
    <row r="7" spans="1:12" ht="15.95" customHeight="1" x14ac:dyDescent="0.25">
      <c r="A7" s="397"/>
      <c r="B7" s="398"/>
      <c r="C7" s="398"/>
      <c r="D7" s="398"/>
      <c r="E7" s="398"/>
      <c r="F7" s="398"/>
      <c r="G7" s="399"/>
    </row>
    <row r="8" spans="1:12" ht="15.95" customHeight="1" x14ac:dyDescent="0.25">
      <c r="A8" s="32"/>
      <c r="B8" s="33"/>
      <c r="C8" s="33"/>
      <c r="D8" s="33"/>
      <c r="E8" s="33"/>
      <c r="F8" s="33"/>
      <c r="G8" s="34"/>
    </row>
    <row r="9" spans="1:12" ht="15.95" customHeight="1" x14ac:dyDescent="0.25">
      <c r="A9" s="443" t="s">
        <v>64</v>
      </c>
      <c r="B9" s="444"/>
      <c r="C9" s="444"/>
      <c r="D9" s="444"/>
      <c r="E9" s="444"/>
      <c r="F9" s="444"/>
      <c r="G9" s="445"/>
    </row>
    <row r="10" spans="1:12" ht="15.95" customHeight="1" x14ac:dyDescent="0.25">
      <c r="A10" s="293" t="s">
        <v>70</v>
      </c>
      <c r="B10" s="429"/>
      <c r="C10" s="430"/>
      <c r="D10" s="430"/>
      <c r="E10" s="430"/>
      <c r="F10" s="430"/>
      <c r="G10" s="431"/>
    </row>
    <row r="11" spans="1:12" x14ac:dyDescent="0.25">
      <c r="A11" s="293"/>
      <c r="B11" s="429"/>
      <c r="C11" s="430"/>
      <c r="D11" s="430"/>
      <c r="E11" s="430"/>
      <c r="F11" s="430"/>
      <c r="G11" s="431"/>
    </row>
    <row r="12" spans="1:12" x14ac:dyDescent="0.25">
      <c r="A12" s="293" t="s">
        <v>69</v>
      </c>
      <c r="B12" s="429"/>
      <c r="C12" s="430"/>
      <c r="D12" s="430"/>
      <c r="E12" s="430"/>
      <c r="F12" s="430"/>
      <c r="G12" s="431"/>
      <c r="I12" s="69"/>
    </row>
    <row r="13" spans="1:12" x14ac:dyDescent="0.25">
      <c r="A13" s="293"/>
      <c r="B13" s="429"/>
      <c r="C13" s="430"/>
      <c r="D13" s="430"/>
      <c r="E13" s="430"/>
      <c r="F13" s="430"/>
      <c r="G13" s="431"/>
      <c r="I13" s="69"/>
    </row>
    <row r="14" spans="1:12" x14ac:dyDescent="0.25">
      <c r="A14" s="293" t="s">
        <v>68</v>
      </c>
      <c r="B14" s="429"/>
      <c r="C14" s="430"/>
      <c r="D14" s="430"/>
      <c r="E14" s="430"/>
      <c r="F14" s="430"/>
      <c r="G14" s="431"/>
    </row>
    <row r="15" spans="1:12" x14ac:dyDescent="0.25">
      <c r="A15" s="293" t="s">
        <v>67</v>
      </c>
      <c r="B15" s="429"/>
      <c r="C15" s="430"/>
      <c r="D15" s="430"/>
      <c r="E15" s="430"/>
      <c r="F15" s="430"/>
      <c r="G15" s="431"/>
      <c r="H15" s="25"/>
      <c r="I15" s="25"/>
      <c r="J15" s="25"/>
      <c r="K15" s="25"/>
      <c r="L15" s="25"/>
    </row>
    <row r="16" spans="1:12" x14ac:dyDescent="0.25">
      <c r="A16" s="293" t="s">
        <v>66</v>
      </c>
      <c r="B16" s="429"/>
      <c r="C16" s="430"/>
      <c r="D16" s="430"/>
      <c r="E16" s="430"/>
      <c r="F16" s="430"/>
      <c r="G16" s="431"/>
      <c r="H16" s="25"/>
      <c r="I16" s="25"/>
      <c r="J16" s="25"/>
      <c r="K16" s="25"/>
      <c r="L16" s="25"/>
    </row>
    <row r="17" spans="1:12" x14ac:dyDescent="0.25">
      <c r="A17" s="293"/>
      <c r="B17" s="429"/>
      <c r="C17" s="430"/>
      <c r="D17" s="430"/>
      <c r="E17" s="430"/>
      <c r="F17" s="430"/>
      <c r="G17" s="431"/>
      <c r="H17" s="25"/>
      <c r="I17" s="25"/>
      <c r="J17" s="25"/>
      <c r="K17" s="25"/>
      <c r="L17" s="25"/>
    </row>
    <row r="18" spans="1:12" x14ac:dyDescent="0.25">
      <c r="A18" s="294" t="s">
        <v>65</v>
      </c>
      <c r="B18" s="432"/>
      <c r="C18" s="433"/>
      <c r="D18" s="433"/>
      <c r="E18" s="433"/>
      <c r="F18" s="433"/>
      <c r="G18" s="434"/>
      <c r="H18" s="25"/>
      <c r="I18" s="25"/>
      <c r="J18" s="25"/>
      <c r="K18" s="25"/>
      <c r="L18" s="25"/>
    </row>
    <row r="19" spans="1:12" ht="15.95" customHeight="1" x14ac:dyDescent="0.25">
      <c r="A19" s="32"/>
      <c r="B19" s="33"/>
      <c r="C19" s="33"/>
      <c r="D19" s="33"/>
      <c r="E19" s="33"/>
      <c r="F19" s="33"/>
      <c r="G19" s="34"/>
      <c r="H19" s="25"/>
      <c r="I19" s="25"/>
      <c r="J19" s="25"/>
      <c r="K19" s="25"/>
      <c r="L19" s="25"/>
    </row>
    <row r="20" spans="1:12" ht="15.95" customHeight="1" x14ac:dyDescent="0.25">
      <c r="A20" s="295" t="s">
        <v>71</v>
      </c>
      <c r="B20" s="296"/>
      <c r="C20" s="297"/>
      <c r="D20" s="297"/>
      <c r="E20" s="297"/>
      <c r="F20" s="297"/>
      <c r="G20" s="298"/>
      <c r="H20" s="25"/>
      <c r="I20" s="25"/>
      <c r="J20" s="25"/>
      <c r="K20" s="25"/>
      <c r="L20" s="25"/>
    </row>
    <row r="21" spans="1:12" ht="15.95" customHeight="1" x14ac:dyDescent="0.25">
      <c r="A21" s="195"/>
      <c r="B21" s="196"/>
      <c r="C21" s="33"/>
      <c r="D21" s="33"/>
      <c r="E21" s="197" t="str">
        <f>IF('Ermittlung des Prüfdrucks'!D15="Ja","* Es handelt sich um eine Seedruckleitung","")</f>
        <v/>
      </c>
      <c r="F21" s="33"/>
      <c r="G21" s="34"/>
      <c r="H21" s="25"/>
      <c r="I21" s="25"/>
      <c r="J21" s="25"/>
      <c r="K21" s="25"/>
      <c r="L21" s="25"/>
    </row>
    <row r="22" spans="1:12" ht="15.95" customHeight="1" x14ac:dyDescent="0.25">
      <c r="A22" s="198" t="s">
        <v>88</v>
      </c>
      <c r="B22" s="199" t="s">
        <v>84</v>
      </c>
      <c r="C22" s="33">
        <f>'Ermittlung des Prüfdrucks'!D16</f>
        <v>0</v>
      </c>
      <c r="D22" s="33"/>
      <c r="E22" s="197" t="str">
        <f>IF('Ermittlung des Prüfdrucks'!D14="Ja","* Im Prüfabschnitt ist Asbestzement vorhanden","")</f>
        <v/>
      </c>
      <c r="F22" s="33"/>
      <c r="G22" s="34"/>
      <c r="H22" s="25"/>
      <c r="I22" s="299"/>
      <c r="J22" s="25"/>
      <c r="K22" s="25"/>
      <c r="L22" s="25"/>
    </row>
    <row r="23" spans="1:12" ht="15.95" customHeight="1" x14ac:dyDescent="0.25">
      <c r="A23" s="198" t="s">
        <v>89</v>
      </c>
      <c r="B23" s="199" t="s">
        <v>84</v>
      </c>
      <c r="C23" s="33">
        <f>'Ermittlung des Prüfdrucks'!D17</f>
        <v>0</v>
      </c>
      <c r="D23" s="33"/>
      <c r="E23" s="33"/>
      <c r="F23" s="33"/>
      <c r="G23" s="34"/>
      <c r="H23" s="25"/>
      <c r="I23" s="25"/>
      <c r="J23" s="25"/>
      <c r="K23" s="25"/>
      <c r="L23" s="25"/>
    </row>
    <row r="24" spans="1:12" ht="15.95" customHeight="1" x14ac:dyDescent="0.25">
      <c r="A24" s="198" t="s">
        <v>39</v>
      </c>
      <c r="B24" s="199" t="s">
        <v>85</v>
      </c>
      <c r="C24" s="33">
        <f>'Ermittlung des Prüfdrucks'!D18</f>
        <v>0</v>
      </c>
      <c r="D24" s="33"/>
      <c r="E24" s="33"/>
      <c r="F24" s="33"/>
      <c r="G24" s="34"/>
      <c r="H24" s="25"/>
      <c r="I24" s="25"/>
      <c r="J24" s="25"/>
      <c r="K24" s="25"/>
      <c r="L24" s="25"/>
    </row>
    <row r="25" spans="1:12" ht="15.95" customHeight="1" x14ac:dyDescent="0.25">
      <c r="A25" s="198" t="s">
        <v>72</v>
      </c>
      <c r="B25" s="199"/>
      <c r="C25" s="200">
        <f>5-COUNTIF(C26:G26,"")</f>
        <v>0</v>
      </c>
      <c r="D25" s="200"/>
      <c r="E25" s="200"/>
      <c r="F25" s="200"/>
      <c r="G25" s="201"/>
      <c r="H25" s="25"/>
      <c r="I25" s="25"/>
      <c r="J25" s="25"/>
      <c r="K25" s="25"/>
      <c r="L25" s="25"/>
    </row>
    <row r="26" spans="1:12" ht="15.95" customHeight="1" x14ac:dyDescent="0.25">
      <c r="A26" s="198" t="s">
        <v>73</v>
      </c>
      <c r="B26" s="199"/>
      <c r="C26" s="202" t="str">
        <f>IF('20 Minuten-Test'!D21=0,"",1)</f>
        <v/>
      </c>
      <c r="D26" s="202" t="str">
        <f>IF('20 Minuten-Test'!D32=0,"",2)</f>
        <v/>
      </c>
      <c r="E26" s="202" t="str">
        <f>IF('20 Minuten-Test'!D43=0,"",3)</f>
        <v/>
      </c>
      <c r="F26" s="202" t="str">
        <f>IF('20 Minuten-Test'!D54=0,"",4)</f>
        <v/>
      </c>
      <c r="G26" s="300" t="str">
        <f>IF('20 Minuten-Test'!D65=0,"",5)</f>
        <v/>
      </c>
      <c r="H26" s="25"/>
      <c r="I26" s="25"/>
      <c r="J26" s="25"/>
      <c r="K26" s="25"/>
      <c r="L26" s="25"/>
    </row>
    <row r="27" spans="1:12" ht="15.95" customHeight="1" x14ac:dyDescent="0.25">
      <c r="A27" s="198" t="s">
        <v>14</v>
      </c>
      <c r="B27" s="199"/>
      <c r="C27" s="204" t="str">
        <f>IF('20 Minuten-Test'!D21=0,"",'20 Minuten-Test'!D26)</f>
        <v/>
      </c>
      <c r="D27" s="204" t="str">
        <f>IF('20 Minuten-Test'!D32=0,"",'20 Minuten-Test'!D37)</f>
        <v/>
      </c>
      <c r="E27" s="204" t="str">
        <f>IF('20 Minuten-Test'!D43=0,"",'20 Minuten-Test'!D48)</f>
        <v/>
      </c>
      <c r="F27" s="204" t="str">
        <f>IF('20 Minuten-Test'!D54=0,"",'20 Minuten-Test'!D59)</f>
        <v/>
      </c>
      <c r="G27" s="205" t="str">
        <f>IF('20 Minuten-Test'!D65=0,"",'20 Minuten-Test'!D70)</f>
        <v/>
      </c>
      <c r="H27" s="25"/>
      <c r="I27" s="25"/>
      <c r="J27" s="25"/>
      <c r="K27" s="25"/>
      <c r="L27" s="25"/>
    </row>
    <row r="28" spans="1:12" ht="15.95" customHeight="1" x14ac:dyDescent="0.25">
      <c r="A28" s="198" t="s">
        <v>98</v>
      </c>
      <c r="B28" s="199" t="s">
        <v>86</v>
      </c>
      <c r="C28" s="206" t="str">
        <f>IF('20 Minuten-Test'!D21=0,"",'20 Minuten-Test'!D17)</f>
        <v/>
      </c>
      <c r="D28" s="206" t="str">
        <f>IF('20 Minuten-Test'!D32=0,"",'20 Minuten-Test'!D28)</f>
        <v/>
      </c>
      <c r="E28" s="206" t="str">
        <f>IF('20 Minuten-Test'!D43=0,"",'20 Minuten-Test'!D39)</f>
        <v/>
      </c>
      <c r="F28" s="206" t="str">
        <f>IF('20 Minuten-Test'!D54=0,"",'20 Minuten-Test'!D50)</f>
        <v/>
      </c>
      <c r="G28" s="301" t="str">
        <f>IF('20 Minuten-Test'!D65=0,"",'20 Minuten-Test'!D61)</f>
        <v/>
      </c>
      <c r="H28" s="25"/>
      <c r="I28" s="299"/>
      <c r="J28" s="25"/>
      <c r="K28" s="25"/>
      <c r="L28" s="25"/>
    </row>
    <row r="29" spans="1:12" ht="15.95" customHeight="1" x14ac:dyDescent="0.25">
      <c r="A29" s="198" t="s">
        <v>99</v>
      </c>
      <c r="B29" s="199" t="s">
        <v>86</v>
      </c>
      <c r="C29" s="206" t="str">
        <f>IF('20 Minuten-Test'!D21=0,"",'20 Minuten-Test'!D18)</f>
        <v/>
      </c>
      <c r="D29" s="206" t="str">
        <f>IF('20 Minuten-Test'!D32=0,"",'20 Minuten-Test'!D29)</f>
        <v/>
      </c>
      <c r="E29" s="206" t="str">
        <f>IF('20 Minuten-Test'!D43=0,"",'20 Minuten-Test'!D40)</f>
        <v/>
      </c>
      <c r="F29" s="206" t="str">
        <f>IF('20 Minuten-Test'!D54=0,"",'20 Minuten-Test'!D51)</f>
        <v/>
      </c>
      <c r="G29" s="301" t="str">
        <f>IF('20 Minuten-Test'!D65=0,"",'20 Minuten-Test'!D62)</f>
        <v/>
      </c>
      <c r="H29" s="25"/>
      <c r="I29" s="25"/>
      <c r="J29" s="25"/>
      <c r="K29" s="25"/>
      <c r="L29" s="25"/>
    </row>
    <row r="30" spans="1:12" ht="15.95" customHeight="1" x14ac:dyDescent="0.25">
      <c r="A30" s="198" t="s">
        <v>100</v>
      </c>
      <c r="B30" s="199" t="s">
        <v>86</v>
      </c>
      <c r="C30" s="207" t="str">
        <f>IF('20 Minuten-Test'!D21=0,"",'20 Minuten-Test'!D19)</f>
        <v/>
      </c>
      <c r="D30" s="207" t="str">
        <f>IF('20 Minuten-Test'!D32=0,"",'20 Minuten-Test'!D30)</f>
        <v/>
      </c>
      <c r="E30" s="207" t="str">
        <f>IF('20 Minuten-Test'!D43=0,"",'20 Minuten-Test'!D41)</f>
        <v/>
      </c>
      <c r="F30" s="207" t="str">
        <f>IF('20 Minuten-Test'!D54=0,"",'20 Minuten-Test'!D52)</f>
        <v/>
      </c>
      <c r="G30" s="34" t="str">
        <f>IF('20 Minuten-Test'!D65=0,"",'20 Minuten-Test'!D63)</f>
        <v/>
      </c>
      <c r="H30" s="25"/>
      <c r="I30" s="25"/>
      <c r="J30" s="25"/>
      <c r="K30" s="25"/>
      <c r="L30" s="25"/>
    </row>
    <row r="31" spans="1:12" ht="15.95" customHeight="1" x14ac:dyDescent="0.25">
      <c r="A31" s="198" t="s">
        <v>101</v>
      </c>
      <c r="B31" s="199" t="s">
        <v>84</v>
      </c>
      <c r="C31" s="208" t="str">
        <f>IF('20 Minuten-Test'!D21=0,"",'20 Minuten-Test'!D21)</f>
        <v/>
      </c>
      <c r="D31" s="208" t="str">
        <f>IF('20 Minuten-Test'!D32=0,"",'20 Minuten-Test'!D32)</f>
        <v/>
      </c>
      <c r="E31" s="208" t="str">
        <f>IF('20 Minuten-Test'!D43=0,"",'20 Minuten-Test'!D43)</f>
        <v/>
      </c>
      <c r="F31" s="208" t="str">
        <f>IF('20 Minuten-Test'!D54=0,"",'20 Minuten-Test'!D54)</f>
        <v/>
      </c>
      <c r="G31" s="302" t="str">
        <f>IF('20 Minuten-Test'!D65=0,"",'20 Minuten-Test'!D65)</f>
        <v/>
      </c>
      <c r="H31" s="25"/>
      <c r="I31" s="25"/>
      <c r="J31" s="25"/>
      <c r="K31" s="25"/>
      <c r="L31" s="25"/>
    </row>
    <row r="32" spans="1:12" ht="15.95" customHeight="1" x14ac:dyDescent="0.25">
      <c r="A32" s="198" t="s">
        <v>102</v>
      </c>
      <c r="B32" s="199" t="s">
        <v>87</v>
      </c>
      <c r="C32" s="209" t="str">
        <f>IF('20 Minuten-Test'!D21=0,"",'20 Minuten-Test'!D22)</f>
        <v/>
      </c>
      <c r="D32" s="209" t="str">
        <f>IF('20 Minuten-Test'!D32=0,"",'20 Minuten-Test'!D33)</f>
        <v/>
      </c>
      <c r="E32" s="209" t="str">
        <f>IF('20 Minuten-Test'!D43=0,"",'20 Minuten-Test'!D44)</f>
        <v/>
      </c>
      <c r="F32" s="209" t="str">
        <f>IF('20 Minuten-Test'!D54=0,"",'20 Minuten-Test'!D55)</f>
        <v/>
      </c>
      <c r="G32" s="210" t="str">
        <f>IF('20 Minuten-Test'!D65=0,"",'20 Minuten-Test'!D66)</f>
        <v/>
      </c>
      <c r="H32" s="25"/>
      <c r="I32" s="25"/>
      <c r="J32" s="25"/>
      <c r="K32" s="25"/>
      <c r="L32" s="25"/>
    </row>
    <row r="33" spans="1:12" ht="15.95" customHeight="1" x14ac:dyDescent="0.25">
      <c r="A33" s="198" t="s">
        <v>103</v>
      </c>
      <c r="B33" s="199" t="s">
        <v>87</v>
      </c>
      <c r="C33" s="211">
        <f>'20 Minuten-Test'!D72</f>
        <v>0</v>
      </c>
      <c r="D33" s="212"/>
      <c r="E33" s="212"/>
      <c r="F33" s="212"/>
      <c r="G33" s="213"/>
      <c r="H33" s="25"/>
      <c r="I33" s="25"/>
      <c r="J33" s="25"/>
      <c r="K33" s="25"/>
      <c r="L33" s="25"/>
    </row>
    <row r="34" spans="1:12" ht="15.95" customHeight="1" x14ac:dyDescent="0.25">
      <c r="A34" s="198"/>
      <c r="B34" s="199"/>
      <c r="C34" s="33"/>
      <c r="D34" s="33"/>
      <c r="E34" s="435" t="str">
        <f>'20 Minuten-Test'!F13</f>
        <v/>
      </c>
      <c r="F34" s="435"/>
      <c r="G34" s="436"/>
      <c r="H34" s="25"/>
      <c r="I34" s="25"/>
      <c r="J34" s="25"/>
      <c r="K34" s="25"/>
      <c r="L34" s="25"/>
    </row>
    <row r="35" spans="1:12" ht="15.95" customHeight="1" x14ac:dyDescent="0.25">
      <c r="A35" s="198" t="s">
        <v>92</v>
      </c>
      <c r="B35" s="199" t="s">
        <v>85</v>
      </c>
      <c r="C35" s="214">
        <f>'Ermittlung des Prüfdrucks'!D19</f>
        <v>3</v>
      </c>
      <c r="D35" s="33"/>
      <c r="E35" s="435"/>
      <c r="F35" s="435"/>
      <c r="G35" s="436"/>
      <c r="H35" s="25"/>
      <c r="I35" s="25"/>
      <c r="J35" s="25"/>
      <c r="K35" s="25"/>
      <c r="L35" s="25"/>
    </row>
    <row r="36" spans="1:12" ht="15.95" customHeight="1" x14ac:dyDescent="0.25">
      <c r="A36" s="198" t="s">
        <v>91</v>
      </c>
      <c r="B36" s="199" t="s">
        <v>85</v>
      </c>
      <c r="C36" s="214">
        <f>'Ermittlung des Prüfdrucks'!D20</f>
        <v>6</v>
      </c>
      <c r="D36" s="33"/>
      <c r="E36" s="435"/>
      <c r="F36" s="435"/>
      <c r="G36" s="436"/>
      <c r="H36" s="25"/>
      <c r="I36" s="25"/>
      <c r="J36" s="25"/>
      <c r="K36" s="25"/>
      <c r="L36" s="25"/>
    </row>
    <row r="37" spans="1:12" ht="15.95" customHeight="1" x14ac:dyDescent="0.25">
      <c r="A37" s="303" t="s">
        <v>90</v>
      </c>
      <c r="B37" s="304" t="s">
        <v>85</v>
      </c>
      <c r="C37" s="305">
        <f>'Ermittlung des Prüfdrucks'!D21</f>
        <v>0</v>
      </c>
      <c r="D37" s="218"/>
      <c r="E37" s="218"/>
      <c r="F37" s="218"/>
      <c r="G37" s="219"/>
      <c r="H37" s="25"/>
      <c r="I37" s="25"/>
      <c r="J37" s="25"/>
      <c r="K37" s="25"/>
      <c r="L37" s="25"/>
    </row>
    <row r="38" spans="1:12" ht="15.95" customHeight="1" x14ac:dyDescent="0.25">
      <c r="A38" s="32"/>
      <c r="B38" s="33"/>
      <c r="C38" s="33"/>
      <c r="D38" s="33"/>
      <c r="E38" s="33"/>
      <c r="F38" s="33"/>
      <c r="G38" s="34"/>
      <c r="I38" s="306"/>
    </row>
    <row r="39" spans="1:12" ht="15.95" customHeight="1" x14ac:dyDescent="0.25">
      <c r="A39" s="220" t="s">
        <v>97</v>
      </c>
      <c r="B39" s="221" t="s">
        <v>96</v>
      </c>
      <c r="C39" s="394"/>
      <c r="D39" s="395"/>
      <c r="E39" s="395"/>
      <c r="F39" s="395"/>
      <c r="G39" s="396"/>
    </row>
    <row r="40" spans="1:12" ht="15.95" customHeight="1" x14ac:dyDescent="0.25">
      <c r="A40" s="32"/>
      <c r="B40" s="307"/>
      <c r="C40" s="264"/>
      <c r="D40" s="264"/>
      <c r="E40" s="264"/>
      <c r="F40" s="264"/>
      <c r="G40" s="308"/>
    </row>
    <row r="41" spans="1:12" ht="15.95" customHeight="1" x14ac:dyDescent="0.25">
      <c r="A41" s="295" t="s">
        <v>50</v>
      </c>
      <c r="B41" s="296"/>
      <c r="C41" s="309"/>
      <c r="D41" s="309"/>
      <c r="E41" s="309"/>
      <c r="F41" s="309"/>
      <c r="G41" s="310"/>
    </row>
    <row r="42" spans="1:12" ht="15.95" customHeight="1" x14ac:dyDescent="0.25">
      <c r="A42" s="311" t="s">
        <v>123</v>
      </c>
      <c r="B42" s="312" t="s">
        <v>126</v>
      </c>
      <c r="C42" s="313">
        <f>'20 Minuten-Test'!H15</f>
        <v>0</v>
      </c>
      <c r="D42" s="314"/>
      <c r="E42" s="314"/>
      <c r="F42" s="314"/>
      <c r="G42" s="315"/>
    </row>
    <row r="43" spans="1:12" ht="15.95" customHeight="1" x14ac:dyDescent="0.25">
      <c r="A43" s="32" t="s">
        <v>122</v>
      </c>
      <c r="B43" s="316" t="s">
        <v>93</v>
      </c>
      <c r="C43" s="317">
        <f>'20 Minuten-Test'!H16</f>
        <v>0</v>
      </c>
      <c r="D43" s="264"/>
      <c r="E43" s="264"/>
      <c r="F43" s="264"/>
      <c r="G43" s="308"/>
    </row>
    <row r="44" spans="1:12" ht="15.95" customHeight="1" x14ac:dyDescent="0.25">
      <c r="A44" s="32" t="s">
        <v>124</v>
      </c>
      <c r="B44" s="316" t="s">
        <v>93</v>
      </c>
      <c r="C44" s="317">
        <f>'20 Minuten-Test'!H17</f>
        <v>0</v>
      </c>
      <c r="D44" s="264"/>
      <c r="E44" s="264"/>
      <c r="F44" s="264"/>
      <c r="G44" s="308"/>
    </row>
    <row r="45" spans="1:12" ht="15.95" customHeight="1" x14ac:dyDescent="0.25">
      <c r="A45" s="193" t="s">
        <v>125</v>
      </c>
      <c r="B45" s="318" t="s">
        <v>93</v>
      </c>
      <c r="C45" s="319">
        <f>'20 Minuten-Test'!H18</f>
        <v>0</v>
      </c>
      <c r="D45" s="320"/>
      <c r="E45" s="320"/>
      <c r="F45" s="320"/>
      <c r="G45" s="321"/>
    </row>
    <row r="46" spans="1:12" ht="15.95" customHeight="1" x14ac:dyDescent="0.25">
      <c r="A46" s="32"/>
      <c r="B46" s="33"/>
      <c r="C46" s="33"/>
      <c r="D46" s="33"/>
      <c r="E46" s="33"/>
      <c r="F46" s="33"/>
      <c r="G46" s="34"/>
    </row>
    <row r="47" spans="1:12" ht="15.95" customHeight="1" x14ac:dyDescent="0.25">
      <c r="A47" s="186" t="s">
        <v>75</v>
      </c>
      <c r="B47" s="187"/>
      <c r="C47" s="188"/>
      <c r="D47" s="188"/>
      <c r="E47" s="188"/>
      <c r="F47" s="188"/>
      <c r="G47" s="189"/>
    </row>
    <row r="48" spans="1:12" ht="15.95" customHeight="1" x14ac:dyDescent="0.25">
      <c r="A48" s="198"/>
      <c r="B48" s="222"/>
      <c r="C48" s="33"/>
      <c r="D48" s="33"/>
      <c r="E48" s="33"/>
      <c r="F48" s="33"/>
      <c r="G48" s="34"/>
    </row>
    <row r="49" spans="1:9" ht="15.95" customHeight="1" x14ac:dyDescent="0.25">
      <c r="A49" s="198" t="s">
        <v>106</v>
      </c>
      <c r="B49" s="199" t="s">
        <v>85</v>
      </c>
      <c r="C49" s="214">
        <f>'20 Minuten-Test'!H24</f>
        <v>0</v>
      </c>
      <c r="D49" s="33"/>
      <c r="E49" s="388" t="str">
        <f>IF(OR(C51&gt;=0.15,C49=0),"","Achtung! Dichtheitsprüfung nicht bestanden")</f>
        <v/>
      </c>
      <c r="F49" s="388"/>
      <c r="G49" s="34"/>
    </row>
    <row r="50" spans="1:9" ht="15.95" customHeight="1" x14ac:dyDescent="0.25">
      <c r="A50" s="198" t="s">
        <v>53</v>
      </c>
      <c r="B50" s="199" t="s">
        <v>85</v>
      </c>
      <c r="C50" s="214">
        <f>'20 Minuten-Test'!H25</f>
        <v>0</v>
      </c>
      <c r="D50" s="33"/>
      <c r="E50" s="388"/>
      <c r="F50" s="388"/>
      <c r="G50" s="34"/>
    </row>
    <row r="51" spans="1:9" ht="15.95" customHeight="1" x14ac:dyDescent="0.25">
      <c r="A51" s="195" t="s">
        <v>110</v>
      </c>
      <c r="B51" s="199" t="s">
        <v>94</v>
      </c>
      <c r="C51" s="229">
        <f>C50-C49</f>
        <v>0</v>
      </c>
      <c r="D51" s="33"/>
      <c r="E51" s="388"/>
      <c r="F51" s="388"/>
      <c r="G51" s="34"/>
      <c r="I51" s="322"/>
    </row>
    <row r="52" spans="1:9" ht="15.95" customHeight="1" x14ac:dyDescent="0.25">
      <c r="A52" s="230" t="s">
        <v>118</v>
      </c>
      <c r="B52" s="216" t="s">
        <v>94</v>
      </c>
      <c r="C52" s="323" t="str">
        <f>IF(C51&gt;=0.15,"Ja","Nein")</f>
        <v>Nein</v>
      </c>
      <c r="D52" s="218"/>
      <c r="E52" s="218"/>
      <c r="F52" s="218"/>
      <c r="G52" s="219"/>
    </row>
    <row r="53" spans="1:9" ht="15.95" customHeight="1" x14ac:dyDescent="0.25">
      <c r="A53" s="32"/>
      <c r="B53" s="232"/>
      <c r="C53" s="33"/>
      <c r="D53" s="33"/>
      <c r="E53" s="33"/>
      <c r="F53" s="33"/>
      <c r="G53" s="34"/>
    </row>
    <row r="54" spans="1:9" s="326" customFormat="1" ht="24.95" customHeight="1" x14ac:dyDescent="0.25">
      <c r="A54" s="324" t="s">
        <v>76</v>
      </c>
      <c r="B54" s="325"/>
      <c r="C54" s="437" t="str">
        <f>IF(C51&gt;=0.15,"Dichtheitsprüfung bestanden","Dichtheitsprüfung nicht bestanden")</f>
        <v>Dichtheitsprüfung nicht bestanden</v>
      </c>
      <c r="D54" s="438"/>
      <c r="E54" s="438"/>
      <c r="F54" s="438"/>
      <c r="G54" s="439"/>
      <c r="I54" s="327"/>
    </row>
    <row r="55" spans="1:9" ht="15.95" customHeight="1" x14ac:dyDescent="0.25">
      <c r="A55" s="32"/>
      <c r="B55" s="33"/>
      <c r="C55" s="33"/>
      <c r="D55" s="234"/>
      <c r="E55" s="234"/>
      <c r="F55" s="234"/>
      <c r="G55" s="235"/>
    </row>
    <row r="56" spans="1:9" ht="15.95" customHeight="1" x14ac:dyDescent="0.25">
      <c r="A56" s="328"/>
      <c r="B56" s="236"/>
      <c r="C56" s="236"/>
      <c r="D56" s="236"/>
      <c r="E56" s="236"/>
      <c r="F56" s="236"/>
      <c r="G56" s="237"/>
    </row>
    <row r="57" spans="1:9" ht="15.95" customHeight="1" x14ac:dyDescent="0.25">
      <c r="A57" s="241" t="s">
        <v>112</v>
      </c>
      <c r="B57" s="239"/>
      <c r="C57" s="239"/>
      <c r="D57" s="239"/>
      <c r="E57" s="239"/>
      <c r="F57" s="239"/>
      <c r="G57" s="240"/>
    </row>
    <row r="58" spans="1:9" ht="15.95" customHeight="1" x14ac:dyDescent="0.25">
      <c r="A58" s="32"/>
      <c r="B58" s="242"/>
      <c r="C58" s="33"/>
      <c r="D58" s="33"/>
      <c r="E58" s="33"/>
      <c r="F58" s="33"/>
      <c r="G58" s="34"/>
    </row>
    <row r="59" spans="1:9" ht="15.95" customHeight="1" x14ac:dyDescent="0.25">
      <c r="A59" s="241"/>
      <c r="B59" s="242"/>
      <c r="C59" s="33"/>
      <c r="D59" s="33"/>
      <c r="E59" s="33"/>
      <c r="F59" s="33"/>
      <c r="G59" s="243"/>
    </row>
    <row r="60" spans="1:9" ht="15.95" customHeight="1" x14ac:dyDescent="0.25">
      <c r="A60" s="241"/>
      <c r="B60" s="242"/>
      <c r="C60" s="33"/>
      <c r="D60" s="33"/>
      <c r="E60" s="33"/>
      <c r="F60" s="33"/>
      <c r="G60" s="34"/>
    </row>
    <row r="61" spans="1:9" ht="15.95" customHeight="1" x14ac:dyDescent="0.25">
      <c r="A61" s="241"/>
      <c r="B61" s="242"/>
      <c r="C61" s="33"/>
      <c r="D61" s="33"/>
      <c r="E61" s="33"/>
      <c r="F61" s="33"/>
      <c r="G61" s="243"/>
    </row>
    <row r="62" spans="1:9" ht="15.95" customHeight="1" x14ac:dyDescent="0.25">
      <c r="A62" s="241"/>
      <c r="B62" s="242"/>
      <c r="C62" s="33"/>
      <c r="D62" s="33"/>
      <c r="E62" s="33"/>
      <c r="F62" s="33"/>
      <c r="G62" s="243"/>
    </row>
    <row r="63" spans="1:9" ht="15.95" customHeight="1" x14ac:dyDescent="0.25">
      <c r="A63" s="241"/>
      <c r="B63" s="242"/>
      <c r="C63" s="33"/>
      <c r="D63" s="33"/>
      <c r="E63" s="33"/>
      <c r="F63" s="33"/>
      <c r="G63" s="243"/>
    </row>
    <row r="64" spans="1:9" ht="15.95" customHeight="1" x14ac:dyDescent="0.25">
      <c r="A64" s="241"/>
      <c r="B64" s="242"/>
      <c r="C64" s="33"/>
      <c r="D64" s="33"/>
      <c r="E64" s="33"/>
      <c r="F64" s="33"/>
      <c r="G64" s="34"/>
    </row>
    <row r="65" spans="1:7" ht="15.95" customHeight="1" x14ac:dyDescent="0.25">
      <c r="A65" s="241"/>
      <c r="B65" s="242"/>
      <c r="C65" s="33"/>
      <c r="D65" s="33"/>
      <c r="E65" s="33"/>
      <c r="F65" s="33"/>
      <c r="G65" s="243"/>
    </row>
    <row r="66" spans="1:7" ht="15.95" customHeight="1" x14ac:dyDescent="0.25">
      <c r="A66" s="241"/>
      <c r="B66" s="242"/>
      <c r="C66" s="33"/>
      <c r="D66" s="33"/>
      <c r="E66" s="33"/>
      <c r="F66" s="33"/>
      <c r="G66" s="243"/>
    </row>
    <row r="67" spans="1:7" ht="15.95" customHeight="1" x14ac:dyDescent="0.25">
      <c r="A67" s="241"/>
      <c r="B67" s="242"/>
      <c r="C67" s="33"/>
      <c r="D67" s="33"/>
      <c r="E67" s="33"/>
      <c r="F67" s="33"/>
      <c r="G67" s="243"/>
    </row>
    <row r="68" spans="1:7" ht="15.95" customHeight="1" x14ac:dyDescent="0.25">
      <c r="A68" s="241"/>
      <c r="B68" s="242"/>
      <c r="C68" s="33"/>
      <c r="D68" s="33"/>
      <c r="E68" s="33"/>
      <c r="F68" s="33"/>
      <c r="G68" s="243"/>
    </row>
    <row r="69" spans="1:7" ht="15.95" customHeight="1" x14ac:dyDescent="0.25">
      <c r="A69" s="241"/>
      <c r="B69" s="242"/>
      <c r="C69" s="33"/>
      <c r="D69" s="33"/>
      <c r="E69" s="33"/>
      <c r="F69" s="33"/>
      <c r="G69" s="243"/>
    </row>
    <row r="70" spans="1:7" ht="15.95" customHeight="1" x14ac:dyDescent="0.25">
      <c r="A70" s="241"/>
      <c r="B70" s="242"/>
      <c r="C70" s="33"/>
      <c r="D70" s="33"/>
      <c r="E70" s="33"/>
      <c r="F70" s="33"/>
      <c r="G70" s="243"/>
    </row>
    <row r="71" spans="1:7" ht="15.95" customHeight="1" x14ac:dyDescent="0.25">
      <c r="A71" s="241"/>
      <c r="B71" s="242"/>
      <c r="C71" s="33"/>
      <c r="D71" s="33"/>
      <c r="E71" s="33"/>
      <c r="F71" s="33"/>
      <c r="G71" s="243"/>
    </row>
    <row r="72" spans="1:7" ht="15.95" customHeight="1" x14ac:dyDescent="0.25">
      <c r="A72" s="241"/>
      <c r="B72" s="242"/>
      <c r="C72" s="33"/>
      <c r="D72" s="33"/>
      <c r="E72" s="33"/>
      <c r="F72" s="33"/>
      <c r="G72" s="243"/>
    </row>
    <row r="73" spans="1:7" ht="15.95" customHeight="1" x14ac:dyDescent="0.25">
      <c r="A73" s="241"/>
      <c r="B73" s="242"/>
      <c r="C73" s="33"/>
      <c r="D73" s="33"/>
      <c r="E73" s="33"/>
      <c r="F73" s="33"/>
      <c r="G73" s="243"/>
    </row>
    <row r="74" spans="1:7" ht="15.95" customHeight="1" x14ac:dyDescent="0.25">
      <c r="A74" s="241"/>
      <c r="B74" s="242"/>
      <c r="C74" s="33"/>
      <c r="D74" s="33"/>
      <c r="E74" s="33"/>
      <c r="F74" s="33"/>
      <c r="G74" s="243"/>
    </row>
    <row r="75" spans="1:7" ht="15.95" customHeight="1" x14ac:dyDescent="0.25">
      <c r="A75" s="241"/>
      <c r="B75" s="242"/>
      <c r="C75" s="33"/>
      <c r="D75" s="33"/>
      <c r="E75" s="33"/>
      <c r="F75" s="33"/>
      <c r="G75" s="243"/>
    </row>
    <row r="76" spans="1:7" ht="15.95" customHeight="1" x14ac:dyDescent="0.25">
      <c r="A76" s="241"/>
      <c r="B76" s="242"/>
      <c r="C76" s="33"/>
      <c r="D76" s="33"/>
      <c r="E76" s="33"/>
      <c r="F76" s="33"/>
      <c r="G76" s="243"/>
    </row>
    <row r="77" spans="1:7" ht="15.95" customHeight="1" x14ac:dyDescent="0.25">
      <c r="A77" s="241"/>
      <c r="B77" s="242"/>
      <c r="C77" s="33"/>
      <c r="D77" s="33"/>
      <c r="E77" s="33"/>
      <c r="F77" s="33"/>
      <c r="G77" s="243"/>
    </row>
    <row r="78" spans="1:7" ht="15.95" customHeight="1" x14ac:dyDescent="0.25">
      <c r="A78" s="241"/>
      <c r="B78" s="242"/>
      <c r="C78" s="33"/>
      <c r="D78" s="33"/>
      <c r="E78" s="33"/>
      <c r="F78" s="33"/>
      <c r="G78" s="243"/>
    </row>
    <row r="79" spans="1:7" ht="15.95" customHeight="1" x14ac:dyDescent="0.25">
      <c r="A79" s="241"/>
      <c r="B79" s="242"/>
      <c r="C79" s="33"/>
      <c r="D79" s="33"/>
      <c r="E79" s="33"/>
      <c r="F79" s="33"/>
      <c r="G79" s="244" t="s">
        <v>78</v>
      </c>
    </row>
    <row r="80" spans="1:7" ht="15.95" customHeight="1" thickBot="1" x14ac:dyDescent="0.3">
      <c r="A80" s="245"/>
      <c r="B80" s="246"/>
      <c r="C80" s="36"/>
      <c r="D80" s="36"/>
      <c r="E80" s="36"/>
      <c r="F80" s="36"/>
      <c r="G80" s="247"/>
    </row>
    <row r="81" spans="1:9" ht="15" customHeight="1" thickBot="1" x14ac:dyDescent="0.3">
      <c r="A81" s="329"/>
      <c r="B81" s="329"/>
      <c r="C81" s="61"/>
      <c r="D81" s="61"/>
      <c r="E81" s="61"/>
      <c r="F81" s="61"/>
      <c r="G81" s="143"/>
    </row>
    <row r="82" spans="1:9" ht="15" customHeight="1" x14ac:dyDescent="0.25">
      <c r="A82" s="400" t="s">
        <v>111</v>
      </c>
      <c r="B82" s="401"/>
      <c r="C82" s="401"/>
      <c r="D82" s="401"/>
      <c r="E82" s="401"/>
      <c r="F82" s="401"/>
      <c r="G82" s="402"/>
    </row>
    <row r="83" spans="1:9" ht="15" customHeight="1" x14ac:dyDescent="0.25">
      <c r="A83" s="403"/>
      <c r="B83" s="404"/>
      <c r="C83" s="404"/>
      <c r="D83" s="404"/>
      <c r="E83" s="404"/>
      <c r="F83" s="404"/>
      <c r="G83" s="405"/>
    </row>
    <row r="84" spans="1:9" ht="15" customHeight="1" x14ac:dyDescent="0.25">
      <c r="A84" s="250"/>
      <c r="B84" s="251"/>
      <c r="C84" s="251"/>
      <c r="D84" s="251"/>
      <c r="E84" s="251"/>
      <c r="F84" s="251"/>
      <c r="G84" s="252"/>
    </row>
    <row r="85" spans="1:9" ht="15" customHeight="1" x14ac:dyDescent="0.25">
      <c r="A85" s="385" t="s">
        <v>77</v>
      </c>
      <c r="B85" s="386"/>
      <c r="C85" s="386"/>
      <c r="D85" s="386"/>
      <c r="E85" s="386"/>
      <c r="F85" s="386"/>
      <c r="G85" s="387"/>
    </row>
    <row r="86" spans="1:9" ht="15" customHeight="1" x14ac:dyDescent="0.25">
      <c r="A86" s="385"/>
      <c r="B86" s="386"/>
      <c r="C86" s="386"/>
      <c r="D86" s="386"/>
      <c r="E86" s="386"/>
      <c r="F86" s="386"/>
      <c r="G86" s="387"/>
    </row>
    <row r="87" spans="1:9" ht="15" customHeight="1" x14ac:dyDescent="0.25">
      <c r="A87" s="385"/>
      <c r="B87" s="386"/>
      <c r="C87" s="386"/>
      <c r="D87" s="386"/>
      <c r="E87" s="386"/>
      <c r="F87" s="386"/>
      <c r="G87" s="387"/>
    </row>
    <row r="88" spans="1:9" ht="15" customHeight="1" x14ac:dyDescent="0.25">
      <c r="A88" s="385"/>
      <c r="B88" s="386"/>
      <c r="C88" s="386"/>
      <c r="D88" s="386"/>
      <c r="E88" s="386"/>
      <c r="F88" s="386"/>
      <c r="G88" s="387"/>
    </row>
    <row r="89" spans="1:9" ht="15" customHeight="1" x14ac:dyDescent="0.25">
      <c r="A89" s="385"/>
      <c r="B89" s="386"/>
      <c r="C89" s="386"/>
      <c r="D89" s="386"/>
      <c r="E89" s="386"/>
      <c r="F89" s="386"/>
      <c r="G89" s="387"/>
    </row>
    <row r="90" spans="1:9" ht="15" customHeight="1" x14ac:dyDescent="0.25">
      <c r="A90" s="385"/>
      <c r="B90" s="386"/>
      <c r="C90" s="386"/>
      <c r="D90" s="386"/>
      <c r="E90" s="386"/>
      <c r="F90" s="386"/>
      <c r="G90" s="387"/>
    </row>
    <row r="91" spans="1:9" ht="15" customHeight="1" x14ac:dyDescent="0.25">
      <c r="A91" s="385"/>
      <c r="B91" s="386"/>
      <c r="C91" s="386"/>
      <c r="D91" s="386"/>
      <c r="E91" s="386"/>
      <c r="F91" s="386"/>
      <c r="G91" s="387"/>
    </row>
    <row r="92" spans="1:9" ht="15" customHeight="1" x14ac:dyDescent="0.25">
      <c r="A92" s="385"/>
      <c r="B92" s="386"/>
      <c r="C92" s="386"/>
      <c r="D92" s="386"/>
      <c r="E92" s="386"/>
      <c r="F92" s="386"/>
      <c r="G92" s="387"/>
      <c r="I92" s="253"/>
    </row>
    <row r="93" spans="1:9" ht="15" customHeight="1" x14ac:dyDescent="0.25">
      <c r="A93" s="385"/>
      <c r="B93" s="386"/>
      <c r="C93" s="386"/>
      <c r="D93" s="386"/>
      <c r="E93" s="386"/>
      <c r="F93" s="386"/>
      <c r="G93" s="387"/>
    </row>
    <row r="94" spans="1:9" ht="15" customHeight="1" x14ac:dyDescent="0.25">
      <c r="A94" s="385"/>
      <c r="B94" s="386"/>
      <c r="C94" s="386"/>
      <c r="D94" s="386"/>
      <c r="E94" s="386"/>
      <c r="F94" s="386"/>
      <c r="G94" s="387"/>
    </row>
    <row r="95" spans="1:9" ht="15" customHeight="1" x14ac:dyDescent="0.25">
      <c r="A95" s="385"/>
      <c r="B95" s="386"/>
      <c r="C95" s="386"/>
      <c r="D95" s="386"/>
      <c r="E95" s="386"/>
      <c r="F95" s="386"/>
      <c r="G95" s="387"/>
    </row>
    <row r="96" spans="1:9" ht="15" customHeight="1" x14ac:dyDescent="0.25">
      <c r="A96" s="385"/>
      <c r="B96" s="386"/>
      <c r="C96" s="386"/>
      <c r="D96" s="386"/>
      <c r="E96" s="386"/>
      <c r="F96" s="386"/>
      <c r="G96" s="387"/>
    </row>
    <row r="97" spans="1:7" ht="15" customHeight="1" x14ac:dyDescent="0.25">
      <c r="A97" s="385"/>
      <c r="B97" s="386"/>
      <c r="C97" s="386"/>
      <c r="D97" s="386"/>
      <c r="E97" s="386"/>
      <c r="F97" s="386"/>
      <c r="G97" s="387"/>
    </row>
    <row r="98" spans="1:7" ht="15" customHeight="1" x14ac:dyDescent="0.25">
      <c r="A98" s="385"/>
      <c r="B98" s="386"/>
      <c r="C98" s="386"/>
      <c r="D98" s="386"/>
      <c r="E98" s="386"/>
      <c r="F98" s="386"/>
      <c r="G98" s="387"/>
    </row>
    <row r="99" spans="1:7" ht="15" customHeight="1" x14ac:dyDescent="0.25">
      <c r="A99" s="385"/>
      <c r="B99" s="386"/>
      <c r="C99" s="386"/>
      <c r="D99" s="386"/>
      <c r="E99" s="386"/>
      <c r="F99" s="386"/>
      <c r="G99" s="387"/>
    </row>
    <row r="100" spans="1:7" ht="15" customHeight="1" x14ac:dyDescent="0.25">
      <c r="A100" s="385"/>
      <c r="B100" s="386"/>
      <c r="C100" s="386"/>
      <c r="D100" s="386"/>
      <c r="E100" s="386"/>
      <c r="F100" s="386"/>
      <c r="G100" s="387"/>
    </row>
    <row r="101" spans="1:7" ht="15" customHeight="1" x14ac:dyDescent="0.25">
      <c r="A101" s="385"/>
      <c r="B101" s="386"/>
      <c r="C101" s="386"/>
      <c r="D101" s="386"/>
      <c r="E101" s="386"/>
      <c r="F101" s="386"/>
      <c r="G101" s="387"/>
    </row>
    <row r="102" spans="1:7" ht="15" customHeight="1" x14ac:dyDescent="0.25">
      <c r="A102" s="385"/>
      <c r="B102" s="386"/>
      <c r="C102" s="386"/>
      <c r="D102" s="386"/>
      <c r="E102" s="386"/>
      <c r="F102" s="386"/>
      <c r="G102" s="387"/>
    </row>
    <row r="103" spans="1:7" ht="15" customHeight="1" x14ac:dyDescent="0.25">
      <c r="A103" s="385"/>
      <c r="B103" s="386"/>
      <c r="C103" s="386"/>
      <c r="D103" s="386"/>
      <c r="E103" s="386"/>
      <c r="F103" s="386"/>
      <c r="G103" s="387"/>
    </row>
    <row r="104" spans="1:7" ht="15" customHeight="1" x14ac:dyDescent="0.25">
      <c r="A104" s="385"/>
      <c r="B104" s="386"/>
      <c r="C104" s="386"/>
      <c r="D104" s="386"/>
      <c r="E104" s="386"/>
      <c r="F104" s="386"/>
      <c r="G104" s="387"/>
    </row>
    <row r="105" spans="1:7" ht="15" customHeight="1" x14ac:dyDescent="0.25">
      <c r="A105" s="32"/>
      <c r="B105" s="33"/>
      <c r="C105" s="33"/>
      <c r="D105" s="33"/>
      <c r="E105" s="33"/>
      <c r="F105" s="33"/>
      <c r="G105" s="34"/>
    </row>
    <row r="106" spans="1:7" ht="15" customHeight="1" x14ac:dyDescent="0.25">
      <c r="A106" s="344" t="s">
        <v>130</v>
      </c>
      <c r="B106" s="345"/>
      <c r="C106" s="345"/>
      <c r="D106" s="345"/>
      <c r="E106" s="345"/>
      <c r="F106" s="345"/>
      <c r="G106" s="346"/>
    </row>
    <row r="107" spans="1:7" ht="15" customHeight="1" x14ac:dyDescent="0.25">
      <c r="A107" s="440"/>
      <c r="B107" s="441"/>
      <c r="C107" s="441"/>
      <c r="D107" s="441"/>
      <c r="E107" s="441"/>
      <c r="F107" s="441"/>
      <c r="G107" s="442"/>
    </row>
    <row r="108" spans="1:7" ht="15" customHeight="1" x14ac:dyDescent="0.25">
      <c r="A108" s="440"/>
      <c r="B108" s="441"/>
      <c r="C108" s="441"/>
      <c r="D108" s="441"/>
      <c r="E108" s="441"/>
      <c r="F108" s="441"/>
      <c r="G108" s="442"/>
    </row>
    <row r="109" spans="1:7" ht="15" customHeight="1" x14ac:dyDescent="0.25">
      <c r="A109" s="440"/>
      <c r="B109" s="441"/>
      <c r="C109" s="441"/>
      <c r="D109" s="441"/>
      <c r="E109" s="441"/>
      <c r="F109" s="441"/>
      <c r="G109" s="442"/>
    </row>
    <row r="110" spans="1:7" ht="15" customHeight="1" x14ac:dyDescent="0.25">
      <c r="A110" s="440"/>
      <c r="B110" s="441"/>
      <c r="C110" s="441"/>
      <c r="D110" s="441"/>
      <c r="E110" s="441"/>
      <c r="F110" s="441"/>
      <c r="G110" s="442"/>
    </row>
    <row r="111" spans="1:7" ht="15" customHeight="1" x14ac:dyDescent="0.25">
      <c r="A111" s="440"/>
      <c r="B111" s="441"/>
      <c r="C111" s="441"/>
      <c r="D111" s="441"/>
      <c r="E111" s="441"/>
      <c r="F111" s="441"/>
      <c r="G111" s="442"/>
    </row>
    <row r="112" spans="1:7" ht="15" customHeight="1" x14ac:dyDescent="0.25">
      <c r="A112" s="440"/>
      <c r="B112" s="441"/>
      <c r="C112" s="441"/>
      <c r="D112" s="441"/>
      <c r="E112" s="441"/>
      <c r="F112" s="441"/>
      <c r="G112" s="442"/>
    </row>
    <row r="113" spans="1:10" ht="15" customHeight="1" x14ac:dyDescent="0.25">
      <c r="A113" s="32"/>
      <c r="B113" s="33"/>
      <c r="C113" s="33"/>
      <c r="D113" s="33"/>
      <c r="E113" s="33"/>
      <c r="F113" s="33"/>
      <c r="G113" s="34"/>
    </row>
    <row r="114" spans="1:10" ht="15" customHeight="1" x14ac:dyDescent="0.25">
      <c r="A114" s="32"/>
      <c r="B114" s="33"/>
      <c r="C114" s="33"/>
      <c r="D114" s="33"/>
      <c r="E114" s="33"/>
      <c r="F114" s="33"/>
      <c r="G114" s="34"/>
    </row>
    <row r="115" spans="1:10" ht="15" customHeight="1" x14ac:dyDescent="0.25">
      <c r="A115" s="32"/>
      <c r="B115" s="33"/>
      <c r="C115" s="33"/>
      <c r="D115" s="33"/>
      <c r="E115" s="33"/>
      <c r="F115" s="33"/>
      <c r="G115" s="34"/>
    </row>
    <row r="116" spans="1:10" ht="15" customHeight="1" x14ac:dyDescent="0.25">
      <c r="A116" s="32"/>
      <c r="B116" s="33"/>
      <c r="C116" s="254"/>
      <c r="D116" s="33"/>
      <c r="E116" s="33"/>
      <c r="F116" s="33"/>
      <c r="G116" s="34"/>
    </row>
    <row r="117" spans="1:10" ht="15" customHeight="1" x14ac:dyDescent="0.25">
      <c r="A117" s="32"/>
      <c r="B117" s="33"/>
      <c r="C117" s="254"/>
      <c r="D117" s="33"/>
      <c r="E117" s="33"/>
      <c r="F117" s="33"/>
      <c r="G117" s="34"/>
    </row>
    <row r="118" spans="1:10" ht="15" customHeight="1" x14ac:dyDescent="0.25">
      <c r="A118" s="32"/>
      <c r="B118" s="33"/>
      <c r="C118" s="33"/>
      <c r="D118" s="33"/>
      <c r="E118" s="33"/>
      <c r="F118" s="33"/>
      <c r="G118" s="34"/>
    </row>
    <row r="119" spans="1:10" ht="15" customHeight="1" x14ac:dyDescent="0.25">
      <c r="A119" s="32"/>
      <c r="B119" s="33"/>
      <c r="C119" s="33"/>
      <c r="D119" s="33"/>
      <c r="E119" s="33"/>
      <c r="F119" s="33"/>
      <c r="G119" s="34"/>
      <c r="J119" s="306"/>
    </row>
    <row r="120" spans="1:10" ht="15" customHeight="1" x14ac:dyDescent="0.25">
      <c r="A120" s="32"/>
      <c r="B120" s="33"/>
      <c r="C120" s="33"/>
      <c r="D120" s="33"/>
      <c r="E120" s="33"/>
      <c r="F120" s="33"/>
      <c r="G120" s="34"/>
    </row>
    <row r="121" spans="1:10" ht="15" customHeight="1" x14ac:dyDescent="0.25">
      <c r="A121" s="32"/>
      <c r="B121" s="33"/>
      <c r="C121" s="33"/>
      <c r="D121" s="33"/>
      <c r="E121" s="33"/>
      <c r="F121" s="33"/>
      <c r="G121" s="34"/>
    </row>
    <row r="122" spans="1:10" ht="15" customHeight="1" x14ac:dyDescent="0.25">
      <c r="A122" s="32"/>
      <c r="B122" s="33"/>
      <c r="C122" s="33"/>
      <c r="D122" s="33"/>
      <c r="E122" s="33"/>
      <c r="F122" s="33"/>
      <c r="G122" s="34"/>
    </row>
    <row r="123" spans="1:10" ht="15" customHeight="1" x14ac:dyDescent="0.25">
      <c r="A123" s="32"/>
      <c r="B123" s="33"/>
      <c r="C123" s="33"/>
      <c r="D123" s="33"/>
      <c r="E123" s="33"/>
      <c r="F123" s="33"/>
      <c r="G123" s="34"/>
    </row>
    <row r="124" spans="1:10" ht="15" customHeight="1" x14ac:dyDescent="0.25">
      <c r="A124" s="32"/>
      <c r="B124" s="33"/>
      <c r="C124" s="33"/>
      <c r="D124" s="33"/>
      <c r="E124" s="33"/>
      <c r="F124" s="33"/>
      <c r="G124" s="34"/>
    </row>
    <row r="125" spans="1:10" ht="15" customHeight="1" x14ac:dyDescent="0.25">
      <c r="A125" s="32"/>
      <c r="B125" s="33"/>
      <c r="C125" s="33"/>
      <c r="D125" s="33"/>
      <c r="E125" s="33"/>
      <c r="F125" s="33"/>
      <c r="G125" s="34"/>
    </row>
    <row r="126" spans="1:10" ht="15" customHeight="1" x14ac:dyDescent="0.25">
      <c r="A126" s="32"/>
      <c r="B126" s="33"/>
      <c r="C126" s="33"/>
      <c r="D126" s="33"/>
      <c r="E126" s="33"/>
      <c r="F126" s="33"/>
      <c r="G126" s="34"/>
    </row>
    <row r="127" spans="1:10" ht="15" customHeight="1" x14ac:dyDescent="0.25">
      <c r="A127" s="32"/>
      <c r="B127" s="33"/>
      <c r="C127" s="33"/>
      <c r="D127" s="33"/>
      <c r="E127" s="33"/>
      <c r="F127" s="33"/>
      <c r="G127" s="34"/>
    </row>
    <row r="128" spans="1:10" ht="15" customHeight="1" x14ac:dyDescent="0.25">
      <c r="A128" s="32"/>
      <c r="B128" s="33"/>
      <c r="C128" s="33"/>
      <c r="D128" s="33"/>
      <c r="E128" s="33"/>
      <c r="F128" s="33"/>
      <c r="G128" s="34"/>
    </row>
    <row r="129" spans="1:7" ht="15" customHeight="1" x14ac:dyDescent="0.25">
      <c r="A129" s="32"/>
      <c r="B129" s="33"/>
      <c r="C129" s="33"/>
      <c r="D129" s="33"/>
      <c r="E129" s="33"/>
      <c r="F129" s="33"/>
      <c r="G129" s="34"/>
    </row>
    <row r="130" spans="1:7" ht="15" customHeight="1" x14ac:dyDescent="0.25">
      <c r="A130" s="32"/>
      <c r="B130" s="33"/>
      <c r="C130" s="33"/>
      <c r="D130" s="33"/>
      <c r="E130" s="33"/>
      <c r="F130" s="33"/>
      <c r="G130" s="34"/>
    </row>
    <row r="131" spans="1:7" ht="15" customHeight="1" x14ac:dyDescent="0.25">
      <c r="A131" s="32"/>
      <c r="B131" s="33"/>
      <c r="C131" s="33"/>
      <c r="D131" s="406" t="s">
        <v>81</v>
      </c>
      <c r="E131" s="407"/>
      <c r="F131" s="408"/>
      <c r="G131" s="34"/>
    </row>
    <row r="132" spans="1:7" ht="15" customHeight="1" x14ac:dyDescent="0.25">
      <c r="A132" s="32"/>
      <c r="B132" s="33"/>
      <c r="C132" s="33"/>
      <c r="D132" s="409"/>
      <c r="E132" s="410"/>
      <c r="F132" s="411"/>
      <c r="G132" s="34"/>
    </row>
    <row r="133" spans="1:7" ht="15" customHeight="1" x14ac:dyDescent="0.25">
      <c r="A133" s="32"/>
      <c r="B133" s="33"/>
      <c r="C133" s="33"/>
      <c r="D133" s="409"/>
      <c r="E133" s="410"/>
      <c r="F133" s="411"/>
      <c r="G133" s="34"/>
    </row>
    <row r="134" spans="1:7" ht="15" customHeight="1" x14ac:dyDescent="0.25">
      <c r="A134" s="32"/>
      <c r="B134" s="33"/>
      <c r="C134" s="33"/>
      <c r="D134" s="409"/>
      <c r="E134" s="410"/>
      <c r="F134" s="411"/>
      <c r="G134" s="34"/>
    </row>
    <row r="135" spans="1:7" ht="15" customHeight="1" x14ac:dyDescent="0.25">
      <c r="A135" s="32"/>
      <c r="B135" s="33"/>
      <c r="C135" s="33"/>
      <c r="D135" s="409"/>
      <c r="E135" s="410"/>
      <c r="F135" s="411"/>
      <c r="G135" s="34"/>
    </row>
    <row r="136" spans="1:7" ht="15" customHeight="1" x14ac:dyDescent="0.25">
      <c r="A136" s="32"/>
      <c r="B136" s="33"/>
      <c r="C136" s="33"/>
      <c r="D136" s="409"/>
      <c r="E136" s="410"/>
      <c r="F136" s="411"/>
      <c r="G136" s="34"/>
    </row>
    <row r="137" spans="1:7" ht="15" customHeight="1" x14ac:dyDescent="0.25">
      <c r="A137" s="32"/>
      <c r="B137" s="33"/>
      <c r="C137" s="33"/>
      <c r="D137" s="409"/>
      <c r="E137" s="410"/>
      <c r="F137" s="411"/>
      <c r="G137" s="34"/>
    </row>
    <row r="138" spans="1:7" ht="15" customHeight="1" x14ac:dyDescent="0.25">
      <c r="A138" s="32"/>
      <c r="B138" s="33"/>
      <c r="C138" s="33"/>
      <c r="D138" s="412"/>
      <c r="E138" s="413"/>
      <c r="F138" s="414"/>
      <c r="G138" s="34"/>
    </row>
    <row r="139" spans="1:7" ht="15" customHeight="1" x14ac:dyDescent="0.25">
      <c r="A139" s="32"/>
      <c r="B139" s="33"/>
      <c r="C139" s="33"/>
      <c r="D139" s="255"/>
      <c r="E139" s="255"/>
      <c r="F139" s="255"/>
      <c r="G139" s="34"/>
    </row>
    <row r="140" spans="1:7" ht="15" customHeight="1" x14ac:dyDescent="0.25">
      <c r="A140" s="32"/>
      <c r="B140" s="33"/>
      <c r="C140" s="33"/>
      <c r="D140" s="378"/>
      <c r="E140" s="379"/>
      <c r="F140" s="380"/>
      <c r="G140" s="34"/>
    </row>
    <row r="141" spans="1:7" ht="15" customHeight="1" thickBot="1" x14ac:dyDescent="0.3">
      <c r="A141" s="32"/>
      <c r="B141" s="33"/>
      <c r="C141" s="33"/>
      <c r="D141" s="381"/>
      <c r="E141" s="382"/>
      <c r="F141" s="383"/>
      <c r="G141" s="34"/>
    </row>
    <row r="142" spans="1:7" ht="15" customHeight="1" x14ac:dyDescent="0.25">
      <c r="A142" s="32"/>
      <c r="B142" s="33"/>
      <c r="C142" s="33"/>
      <c r="D142" s="33"/>
      <c r="E142" s="33"/>
      <c r="F142" s="33"/>
      <c r="G142" s="34"/>
    </row>
    <row r="143" spans="1:7" ht="15" customHeight="1" x14ac:dyDescent="0.25">
      <c r="A143" s="32"/>
      <c r="B143" s="33"/>
      <c r="C143" s="33"/>
      <c r="D143" s="384" t="s">
        <v>82</v>
      </c>
      <c r="E143" s="384"/>
      <c r="F143" s="384"/>
      <c r="G143" s="34"/>
    </row>
    <row r="144" spans="1:7" ht="15" customHeight="1" x14ac:dyDescent="0.25">
      <c r="A144" s="32"/>
      <c r="B144" s="33"/>
      <c r="C144" s="33"/>
      <c r="D144" s="33"/>
      <c r="E144" s="33"/>
      <c r="F144" s="33"/>
      <c r="G144" s="34"/>
    </row>
    <row r="145" spans="1:7" ht="15" customHeight="1" x14ac:dyDescent="0.25">
      <c r="A145" s="32"/>
      <c r="B145" s="33"/>
      <c r="C145" s="33"/>
      <c r="D145" s="33"/>
      <c r="E145" s="33"/>
      <c r="F145" s="33"/>
      <c r="G145" s="34"/>
    </row>
    <row r="146" spans="1:7" ht="15" customHeight="1" x14ac:dyDescent="0.25">
      <c r="A146" s="32"/>
      <c r="B146" s="33"/>
      <c r="C146" s="33"/>
      <c r="D146" s="111"/>
      <c r="E146" s="111"/>
      <c r="F146" s="111"/>
      <c r="G146" s="34"/>
    </row>
    <row r="147" spans="1:7" ht="15" customHeight="1" x14ac:dyDescent="0.25">
      <c r="A147" s="32"/>
      <c r="B147" s="33"/>
      <c r="C147" s="33"/>
      <c r="D147" s="111"/>
      <c r="E147" s="111"/>
      <c r="F147" s="111"/>
      <c r="G147" s="34"/>
    </row>
    <row r="148" spans="1:7" ht="15" customHeight="1" x14ac:dyDescent="0.25">
      <c r="A148" s="32"/>
      <c r="B148" s="33"/>
      <c r="C148" s="33"/>
      <c r="D148" s="33"/>
      <c r="E148" s="33"/>
      <c r="F148" s="33"/>
      <c r="G148" s="34"/>
    </row>
    <row r="149" spans="1:7" ht="15" customHeight="1" x14ac:dyDescent="0.25">
      <c r="A149" s="32"/>
      <c r="B149" s="33"/>
      <c r="C149" s="33"/>
      <c r="D149" s="33"/>
      <c r="E149" s="33"/>
      <c r="F149" s="33"/>
      <c r="G149" s="34"/>
    </row>
    <row r="150" spans="1:7" ht="15" customHeight="1" x14ac:dyDescent="0.25">
      <c r="A150" s="32"/>
      <c r="B150" s="33"/>
      <c r="C150" s="33"/>
      <c r="D150" s="33"/>
      <c r="E150" s="33"/>
      <c r="F150" s="33"/>
      <c r="G150" s="34"/>
    </row>
    <row r="151" spans="1:7" ht="15" customHeight="1" x14ac:dyDescent="0.25">
      <c r="A151" s="32"/>
      <c r="B151" s="33"/>
      <c r="C151" s="33"/>
      <c r="D151" s="33"/>
      <c r="E151" s="33"/>
      <c r="F151" s="33"/>
      <c r="G151" s="34" t="s">
        <v>79</v>
      </c>
    </row>
    <row r="152" spans="1:7" ht="15" customHeight="1" thickBot="1" x14ac:dyDescent="0.3">
      <c r="A152" s="35"/>
      <c r="B152" s="36"/>
      <c r="C152" s="36"/>
      <c r="D152" s="36"/>
      <c r="E152" s="36"/>
      <c r="F152" s="36"/>
      <c r="G152" s="247"/>
    </row>
    <row r="153" spans="1:7" ht="15" customHeight="1" x14ac:dyDescent="0.25"/>
    <row r="154" spans="1:7" ht="15" customHeight="1" x14ac:dyDescent="0.25">
      <c r="G154" s="132"/>
    </row>
    <row r="155" spans="1:7" ht="15" customHeight="1" x14ac:dyDescent="0.25"/>
    <row r="156" spans="1:7" ht="15" customHeight="1" x14ac:dyDescent="0.25"/>
    <row r="157" spans="1:7" ht="15" customHeight="1" x14ac:dyDescent="0.25"/>
    <row r="158" spans="1:7" ht="15" customHeight="1" x14ac:dyDescent="0.25"/>
    <row r="159" spans="1:7" ht="15" customHeight="1" x14ac:dyDescent="0.25"/>
  </sheetData>
  <sheetProtection algorithmName="SHA-512" hashValue="WII1Rcv4Oq4FtnDGzQsBXcDVWgvviULXeu4QG7cCB8lG5xLj+ScDV85IEih1K2X/n8EEZa4c5gvoUUFZOG71DA==" saltValue="hWM5+nrC2eLhW1570AmYFQ==" spinCount="100000" sheet="1" selectLockedCells="1"/>
  <mergeCells count="21">
    <mergeCell ref="B16:G16"/>
    <mergeCell ref="A6:G7"/>
    <mergeCell ref="B11:G11"/>
    <mergeCell ref="B12:G12"/>
    <mergeCell ref="B13:G13"/>
    <mergeCell ref="B14:G14"/>
    <mergeCell ref="A9:G9"/>
    <mergeCell ref="B15:G15"/>
    <mergeCell ref="B10:G10"/>
    <mergeCell ref="B17:G17"/>
    <mergeCell ref="D140:F141"/>
    <mergeCell ref="D143:F143"/>
    <mergeCell ref="B18:G18"/>
    <mergeCell ref="A82:G83"/>
    <mergeCell ref="A85:G104"/>
    <mergeCell ref="D131:F138"/>
    <mergeCell ref="E34:G36"/>
    <mergeCell ref="E49:F51"/>
    <mergeCell ref="C54:G54"/>
    <mergeCell ref="C39:G39"/>
    <mergeCell ref="A107:G112"/>
  </mergeCells>
  <pageMargins left="0.7" right="0.7" top="0.78740157499999996" bottom="0.78740157499999996" header="0.3" footer="0.3"/>
  <pageSetup paperSize="9" scale="56" fitToHeight="0" orientation="portrait" horizontalDpi="4294967295" verticalDpi="4294967295" r:id="rId1"/>
  <rowBreaks count="2" manualBreakCount="2">
    <brk id="80" max="6" man="1"/>
    <brk id="152" max="1638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Readme</vt:lpstr>
      <vt:lpstr>Ermittlung des Prüfdrucks</vt:lpstr>
      <vt:lpstr>HSA-Normalverfahren</vt:lpstr>
      <vt:lpstr>Protokoll HSA-Normalverfahren</vt:lpstr>
      <vt:lpstr>20 Minuten-Test</vt:lpstr>
      <vt:lpstr>Protokoll 20 Minuten-Test</vt:lpstr>
      <vt:lpstr>'Protokoll 20 Minuten-Test'!Druckbereich</vt:lpstr>
      <vt:lpstr>'Protokoll HSA-Normalverfahren'!Druckbereich</vt:lpstr>
      <vt:lpstr>Readme!Druckbereich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 König</dc:creator>
  <cp:lastModifiedBy>Johannes König</cp:lastModifiedBy>
  <cp:lastPrinted>2025-01-21T09:35:48Z</cp:lastPrinted>
  <dcterms:created xsi:type="dcterms:W3CDTF">2020-01-15T09:47:54Z</dcterms:created>
  <dcterms:modified xsi:type="dcterms:W3CDTF">2025-05-15T08:40:44Z</dcterms:modified>
</cp:coreProperties>
</file>